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tiff" ContentType="image/tif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mckeebe1\Downloads\"/>
    </mc:Choice>
  </mc:AlternateContent>
  <xr:revisionPtr revIDLastSave="0" documentId="13_ncr:1_{E5973FE8-36D3-4587-9A41-FC2445BC9B08}" xr6:coauthVersionLast="47" xr6:coauthVersionMax="47" xr10:uidLastSave="{00000000-0000-0000-0000-000000000000}"/>
  <bookViews>
    <workbookView xWindow="-98" yWindow="-98" windowWidth="19396" windowHeight="11475" tabRatio="500" xr2:uid="{00000000-000D-0000-FFFF-FFFF00000000}"/>
  </bookViews>
  <sheets>
    <sheet name="Revenue Calculator" sheetId="1" r:id="rId1"/>
    <sheet name="Statewide FY26 Rates" sheetId="4" r:id="rId2"/>
    <sheet name="Workforce Regions" sheetId="5" state="hidden" r:id="rId3"/>
    <sheet name="Calculations" sheetId="3" state="hidden" r:id="rId4"/>
    <sheet name="2019-20 Licensed Center Rates" sheetId="2" state="hidden" r:id="rId5"/>
  </sheets>
  <definedNames>
    <definedName name="_xlnm._FilterDatabase" localSheetId="1" hidden="1">'Statewide FY26 Rates'!$A$4:$T$144</definedName>
  </definedNames>
  <calcPr calcId="191028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2" l="1"/>
  <c r="E5" i="2" s="1" a="1"/>
  <c r="E5" i="2" s="1"/>
  <c r="C12" i="3"/>
  <c r="C13" i="3"/>
  <c r="C14" i="3"/>
  <c r="C15" i="3"/>
  <c r="D12" i="3"/>
  <c r="D13" i="3"/>
  <c r="D14" i="3"/>
  <c r="D15" i="3"/>
  <c r="E12" i="3"/>
  <c r="E13" i="3"/>
  <c r="E14" i="3"/>
  <c r="E15" i="3"/>
  <c r="G1" i="3"/>
  <c r="B5" i="3"/>
  <c r="B6" i="3"/>
  <c r="B7" i="3"/>
  <c r="B8" i="3"/>
  <c r="F12" i="3"/>
  <c r="F13" i="3"/>
  <c r="F14" i="3"/>
  <c r="F15" i="3"/>
  <c r="C8" i="3"/>
  <c r="C7" i="3"/>
  <c r="C6" i="3"/>
  <c r="G12" i="3"/>
  <c r="G13" i="3"/>
  <c r="G14" i="3"/>
  <c r="G15" i="3"/>
  <c r="C5" i="3"/>
  <c r="C3" i="3"/>
  <c r="B15" i="3"/>
  <c r="B14" i="3"/>
  <c r="B13" i="3"/>
  <c r="B12" i="3"/>
  <c r="B1" i="3"/>
  <c r="G19" i="3" l="1"/>
  <c r="F20" i="3"/>
  <c r="F19" i="3"/>
  <c r="F21" i="3"/>
  <c r="F18" i="3"/>
  <c r="K6" i="2" a="1"/>
  <c r="K6" i="2" s="1"/>
  <c r="K8" i="2" a="1"/>
  <c r="K8" i="2" s="1"/>
  <c r="F6" i="2" a="1"/>
  <c r="F6" i="2" s="1"/>
  <c r="F8" i="2" a="1"/>
  <c r="F8" i="2" s="1"/>
  <c r="M6" i="2" a="1"/>
  <c r="M6" i="2" s="1"/>
  <c r="M8" i="2" a="1"/>
  <c r="M8" i="2" s="1"/>
  <c r="T5" i="2" a="1"/>
  <c r="T5" i="2" s="1"/>
  <c r="T8" i="2" a="1"/>
  <c r="T8" i="2" s="1"/>
  <c r="R7" i="2" a="1"/>
  <c r="R7" i="2" s="1"/>
  <c r="R5" i="2" a="1"/>
  <c r="R5" i="2" s="1"/>
  <c r="D8" i="2" a="1"/>
  <c r="D8" i="2" s="1"/>
  <c r="D6" i="2" a="1"/>
  <c r="D6" i="2" s="1"/>
  <c r="G18" i="3"/>
  <c r="P8" i="2" a="1"/>
  <c r="P8" i="2" s="1"/>
  <c r="P6" i="2" a="1"/>
  <c r="P6" i="2" s="1"/>
  <c r="B7" i="2" a="1"/>
  <c r="B7" i="2" s="1"/>
  <c r="B5" i="2" a="1"/>
  <c r="B5" i="2" s="1"/>
  <c r="C7" i="2" a="1"/>
  <c r="C7" i="2" s="1"/>
  <c r="C5" i="2" a="1"/>
  <c r="C5" i="2" s="1"/>
  <c r="Q8" i="2" a="1"/>
  <c r="Q8" i="2" s="1"/>
  <c r="Q6" i="2" a="1"/>
  <c r="Q6" i="2" s="1"/>
  <c r="S7" i="2" a="1"/>
  <c r="S7" i="2" s="1"/>
  <c r="S5" i="2" a="1"/>
  <c r="S5" i="2" s="1"/>
  <c r="E8" i="2" a="1"/>
  <c r="E8" i="2" s="1"/>
  <c r="E6" i="2" a="1"/>
  <c r="E6" i="2" s="1"/>
  <c r="K7" i="2" a="1"/>
  <c r="K7" i="2" s="1"/>
  <c r="K5" i="2" a="1"/>
  <c r="K5" i="2" s="1"/>
  <c r="I8" i="2" a="1"/>
  <c r="I8" i="2" s="1"/>
  <c r="I6" i="2" a="1"/>
  <c r="I6" i="2" s="1"/>
  <c r="J7" i="2" a="1"/>
  <c r="J7" i="2" s="1"/>
  <c r="J5" i="2" a="1"/>
  <c r="J5" i="2" s="1"/>
  <c r="G21" i="3"/>
  <c r="L7" i="2" a="1"/>
  <c r="L7" i="2" s="1"/>
  <c r="L5" i="2" a="1"/>
  <c r="L5" i="2" s="1"/>
  <c r="I7" i="2" a="1"/>
  <c r="I7" i="2" s="1"/>
  <c r="I5" i="2" a="1"/>
  <c r="I5" i="2" s="1"/>
  <c r="J8" i="2" a="1"/>
  <c r="J8" i="2" s="1"/>
  <c r="J6" i="2" a="1"/>
  <c r="J6" i="2" s="1"/>
  <c r="L8" i="2" a="1"/>
  <c r="L8" i="2" s="1"/>
  <c r="L6" i="2" a="1"/>
  <c r="L6" i="2" s="1"/>
  <c r="F5" i="2" a="1"/>
  <c r="F5" i="2" s="1"/>
  <c r="F7" i="2" a="1"/>
  <c r="F7" i="2" s="1"/>
  <c r="M5" i="2" a="1"/>
  <c r="M5" i="2" s="1"/>
  <c r="M7" i="2" a="1"/>
  <c r="M7" i="2" s="1"/>
  <c r="T6" i="2" a="1"/>
  <c r="T6" i="2" s="1"/>
  <c r="T7" i="2" a="1"/>
  <c r="T7" i="2" s="1"/>
  <c r="G20" i="3"/>
  <c r="R8" i="2" a="1"/>
  <c r="R8" i="2" s="1"/>
  <c r="R6" i="2" a="1"/>
  <c r="R6" i="2" s="1"/>
  <c r="D7" i="2" a="1"/>
  <c r="D7" i="2" s="1"/>
  <c r="D5" i="2" a="1"/>
  <c r="D5" i="2" s="1"/>
  <c r="P7" i="2" a="1"/>
  <c r="P7" i="2" s="1"/>
  <c r="P5" i="2" a="1"/>
  <c r="P5" i="2" s="1"/>
  <c r="B8" i="2" a="1"/>
  <c r="B8" i="2" s="1"/>
  <c r="B6" i="2" a="1"/>
  <c r="B6" i="2" s="1"/>
  <c r="C8" i="2" a="1"/>
  <c r="C8" i="2" s="1"/>
  <c r="C6" i="2" a="1"/>
  <c r="C6" i="2" s="1"/>
  <c r="Q7" i="2" a="1"/>
  <c r="Q7" i="2" s="1"/>
  <c r="Q5" i="2" a="1"/>
  <c r="Q5" i="2" s="1"/>
  <c r="S8" i="2" a="1"/>
  <c r="S8" i="2" s="1"/>
  <c r="S6" i="2" a="1"/>
  <c r="S6" i="2" s="1"/>
  <c r="E7" i="2" a="1"/>
  <c r="E7" i="2" s="1"/>
  <c r="C21" i="3" l="1"/>
  <c r="D20" i="3"/>
  <c r="E18" i="3"/>
  <c r="D21" i="3"/>
  <c r="E20" i="3"/>
  <c r="D18" i="3"/>
  <c r="D19" i="3"/>
  <c r="E19" i="3"/>
  <c r="C20" i="3"/>
  <c r="E21" i="3"/>
  <c r="C19" i="3"/>
  <c r="C18" i="3"/>
  <c r="B20" i="3" l="1"/>
  <c r="B23" i="1" s="1"/>
  <c r="B21" i="3"/>
  <c r="B24" i="1" s="1"/>
  <c r="B19" i="3"/>
  <c r="B22" i="1" s="1"/>
  <c r="B18" i="3"/>
  <c r="B21" i="1" s="1"/>
  <c r="C21" i="1" s="1"/>
  <c r="C24" i="1" l="1"/>
  <c r="C22" i="1"/>
  <c r="C23" i="1"/>
</calcChain>
</file>

<file path=xl/sharedStrings.xml><?xml version="1.0" encoding="utf-8"?>
<sst xmlns="http://schemas.openxmlformats.org/spreadsheetml/2006/main" count="694" uniqueCount="227">
  <si>
    <t>Local Workforce Region</t>
  </si>
  <si>
    <t>Alamo</t>
  </si>
  <si>
    <t xml:space="preserve">Center Name: </t>
  </si>
  <si>
    <t>Current TRS Star Level:</t>
  </si>
  <si>
    <t>Licensed</t>
  </si>
  <si>
    <t># Days in Operation Annually:</t>
  </si>
  <si>
    <t>Rate Type:</t>
  </si>
  <si>
    <t>Monthly</t>
  </si>
  <si>
    <t>Center Tuition</t>
  </si>
  <si>
    <t>Full-Day Tuition</t>
  </si>
  <si>
    <t>Partial-Day Tuition</t>
  </si>
  <si>
    <t>Infant (0-18mo)</t>
  </si>
  <si>
    <t>Toddler (18-36mo)</t>
  </si>
  <si>
    <t>Preschool (36-60mo)</t>
  </si>
  <si>
    <t>School Aged (5+ yrs)</t>
  </si>
  <si>
    <t>Total Students Enrolled by Rate</t>
  </si>
  <si>
    <t>Total Students Enrolled</t>
  </si>
  <si>
    <t>Full-Day CCMS</t>
  </si>
  <si>
    <t>Partial Day CCMS</t>
  </si>
  <si>
    <t>Blended Rate CCMS</t>
  </si>
  <si>
    <t>Full-Day Tuition Rate</t>
  </si>
  <si>
    <t>Partial Day Tuition Rate</t>
  </si>
  <si>
    <t>Additional Revenue</t>
  </si>
  <si>
    <t>Current Revenue</t>
  </si>
  <si>
    <t>TRS 2 Star Revenue</t>
  </si>
  <si>
    <t>TRS 3 Star Revenue</t>
  </si>
  <si>
    <t>TRS 4 Star Revenue</t>
  </si>
  <si>
    <t>Board</t>
  </si>
  <si>
    <t>Board Name</t>
  </si>
  <si>
    <t>Provider Type</t>
  </si>
  <si>
    <t>Rating</t>
  </si>
  <si>
    <t>Spec</t>
  </si>
  <si>
    <t>InfFT</t>
  </si>
  <si>
    <t>InfPT</t>
  </si>
  <si>
    <t>TodFT</t>
  </si>
  <si>
    <t>TodPT</t>
  </si>
  <si>
    <t>PSFT</t>
  </si>
  <si>
    <t>PSPT</t>
  </si>
  <si>
    <t>SchFT</t>
  </si>
  <si>
    <t>SchPT</t>
  </si>
  <si>
    <t>InfBT</t>
  </si>
  <si>
    <t>TodBT</t>
  </si>
  <si>
    <t>PSBT</t>
  </si>
  <si>
    <t>SchBT</t>
  </si>
  <si>
    <t>Panhandle</t>
  </si>
  <si>
    <t>LCCC</t>
  </si>
  <si>
    <t>1LCReg</t>
  </si>
  <si>
    <t>TRS 2</t>
  </si>
  <si>
    <t>1LCTRS2</t>
  </si>
  <si>
    <t>TRS 3</t>
  </si>
  <si>
    <t>1LCTRS3</t>
  </si>
  <si>
    <t>TRS 4</t>
  </si>
  <si>
    <t>1LCTRS4</t>
  </si>
  <si>
    <t>TSR</t>
  </si>
  <si>
    <t>1LCTSR</t>
  </si>
  <si>
    <t>South Plains</t>
  </si>
  <si>
    <t>2LCReg</t>
  </si>
  <si>
    <t>2LCTRS2</t>
  </si>
  <si>
    <t>2LCTRS3</t>
  </si>
  <si>
    <t>2LCTRS4</t>
  </si>
  <si>
    <t>2LCTSR</t>
  </si>
  <si>
    <t>North Texas</t>
  </si>
  <si>
    <t>3LCReg</t>
  </si>
  <si>
    <t>3LCTRS2</t>
  </si>
  <si>
    <t>3LCTRS3</t>
  </si>
  <si>
    <t>3LCTRS4</t>
  </si>
  <si>
    <t>3LCTSR</t>
  </si>
  <si>
    <t>North Central</t>
  </si>
  <si>
    <t>4LCReg</t>
  </si>
  <si>
    <t>4LCTRS2</t>
  </si>
  <si>
    <t>4LCTRS3</t>
  </si>
  <si>
    <t>4LCTRS4</t>
  </si>
  <si>
    <t>4LCTSR</t>
  </si>
  <si>
    <t>Tarrant County</t>
  </si>
  <si>
    <t>5LCReg</t>
  </si>
  <si>
    <t>5LCTRS2</t>
  </si>
  <si>
    <t>5LCTRS3</t>
  </si>
  <si>
    <t>5LCTRS4</t>
  </si>
  <si>
    <t>5LCTSR</t>
  </si>
  <si>
    <t>Dallas County</t>
  </si>
  <si>
    <t>6LCReg</t>
  </si>
  <si>
    <t>6LCTRS2</t>
  </si>
  <si>
    <t>6LCTRS3</t>
  </si>
  <si>
    <t>6LCTRS4</t>
  </si>
  <si>
    <t>6LCTSR</t>
  </si>
  <si>
    <t>North East</t>
  </si>
  <si>
    <t>7LCReg</t>
  </si>
  <si>
    <t>7LCTRS2</t>
  </si>
  <si>
    <t>7LCTRS3</t>
  </si>
  <si>
    <t>7LCTRS4</t>
  </si>
  <si>
    <t>7LCTSR</t>
  </si>
  <si>
    <t>East Texas</t>
  </si>
  <si>
    <t>8LCReg</t>
  </si>
  <si>
    <t>8LCTRS2</t>
  </si>
  <si>
    <t>8LCTRS3</t>
  </si>
  <si>
    <t>8LCTRS4</t>
  </si>
  <si>
    <t>8LCTSR</t>
  </si>
  <si>
    <t>West Central</t>
  </si>
  <si>
    <t>9LCReg</t>
  </si>
  <si>
    <t>9LCTRS2</t>
  </si>
  <si>
    <t>9LCTRS3</t>
  </si>
  <si>
    <t>9LCTRS4</t>
  </si>
  <si>
    <t>9LCTSR</t>
  </si>
  <si>
    <t>Borderplex</t>
  </si>
  <si>
    <t>10LCReg</t>
  </si>
  <si>
    <t>10LCTRS2</t>
  </si>
  <si>
    <t>10LCTRS3</t>
  </si>
  <si>
    <t>10LCTRS4</t>
  </si>
  <si>
    <t>10LCTSR</t>
  </si>
  <si>
    <t>Permian Basin</t>
  </si>
  <si>
    <t>11LCReg</t>
  </si>
  <si>
    <t>11LCTRS2</t>
  </si>
  <si>
    <t>11LCTRS3</t>
  </si>
  <si>
    <t>11LCTRS4</t>
  </si>
  <si>
    <t>11LCTSR</t>
  </si>
  <si>
    <t>Concho Valley</t>
  </si>
  <si>
    <t>12LCReg</t>
  </si>
  <si>
    <t>12LCTRS2</t>
  </si>
  <si>
    <t>12LCTRS3</t>
  </si>
  <si>
    <t>12LCTRS4</t>
  </si>
  <si>
    <t>12LCTSR</t>
  </si>
  <si>
    <t>Heart of Texas</t>
  </si>
  <si>
    <t>13LCReg</t>
  </si>
  <si>
    <t>13LCTRS2</t>
  </si>
  <si>
    <t>13LCTRS3</t>
  </si>
  <si>
    <t>13LCTRS4</t>
  </si>
  <si>
    <t>13LCTSR</t>
  </si>
  <si>
    <t>Capital Area</t>
  </si>
  <si>
    <t>14LCReg</t>
  </si>
  <si>
    <t>14LCTRS2</t>
  </si>
  <si>
    <t>14LCTRS3</t>
  </si>
  <si>
    <t>14LCTRS4</t>
  </si>
  <si>
    <t>14LCTSR</t>
  </si>
  <si>
    <t>Rural Capital</t>
  </si>
  <si>
    <t>15LCReg</t>
  </si>
  <si>
    <t>15LCTRS2</t>
  </si>
  <si>
    <t>15LCTRS3</t>
  </si>
  <si>
    <t>15LCTRS4</t>
  </si>
  <si>
    <t>15LCTSR</t>
  </si>
  <si>
    <t>Brazos Valley</t>
  </si>
  <si>
    <t>16LCReg</t>
  </si>
  <si>
    <t>16LCTRS2</t>
  </si>
  <si>
    <t>16LCTRS3</t>
  </si>
  <si>
    <t>16LCTRS4</t>
  </si>
  <si>
    <t>16LCTSR</t>
  </si>
  <si>
    <t>Deep East</t>
  </si>
  <si>
    <t>17LCReg</t>
  </si>
  <si>
    <t>17LCTRS2</t>
  </si>
  <si>
    <t>17LCTRS3</t>
  </si>
  <si>
    <t>17LCTRS4</t>
  </si>
  <si>
    <t>17LCTSR</t>
  </si>
  <si>
    <t>Southeast</t>
  </si>
  <si>
    <t>18LCReg</t>
  </si>
  <si>
    <t>18LCTRS2</t>
  </si>
  <si>
    <t>18LCTRS3</t>
  </si>
  <si>
    <t>18LCTRS4</t>
  </si>
  <si>
    <t>18LCTSR</t>
  </si>
  <si>
    <t>Golden Crescent</t>
  </si>
  <si>
    <t>19LCReg</t>
  </si>
  <si>
    <t>19LCTRS2</t>
  </si>
  <si>
    <t>19LCTRS3</t>
  </si>
  <si>
    <t>19LCTRS4</t>
  </si>
  <si>
    <t>19LCTSR</t>
  </si>
  <si>
    <t>20LCReg</t>
  </si>
  <si>
    <t>20LCTRS2</t>
  </si>
  <si>
    <t>20LCTRS3</t>
  </si>
  <si>
    <t>20LCTRS4</t>
  </si>
  <si>
    <t>20LCTSR</t>
  </si>
  <si>
    <t>South Texas</t>
  </si>
  <si>
    <t>21LCReg</t>
  </si>
  <si>
    <t>21LCTRS2</t>
  </si>
  <si>
    <t>21LCTRS3</t>
  </si>
  <si>
    <t>21LCTRS4</t>
  </si>
  <si>
    <t>21LCTSR</t>
  </si>
  <si>
    <t>Coastal Bend</t>
  </si>
  <si>
    <t>22LCReg</t>
  </si>
  <si>
    <t>22LCTRS2</t>
  </si>
  <si>
    <t>22LCTRS3</t>
  </si>
  <si>
    <t>22LCTRS4</t>
  </si>
  <si>
    <t>22LCTSR</t>
  </si>
  <si>
    <t>Lower Rio</t>
  </si>
  <si>
    <t>23LCReg</t>
  </si>
  <si>
    <t>23LCTRS2</t>
  </si>
  <si>
    <t>23LCTRS3</t>
  </si>
  <si>
    <t>23LCTRS4</t>
  </si>
  <si>
    <t>23LCTSR</t>
  </si>
  <si>
    <t>Cameron</t>
  </si>
  <si>
    <t>24LCReg</t>
  </si>
  <si>
    <t>24LCTRS2</t>
  </si>
  <si>
    <t>24LCTRS3</t>
  </si>
  <si>
    <t>24LCTRS4</t>
  </si>
  <si>
    <t>24LCTSR</t>
  </si>
  <si>
    <t>Texoma</t>
  </si>
  <si>
    <t>25LCReg</t>
  </si>
  <si>
    <t>25LCTRS2</t>
  </si>
  <si>
    <t>25LCTRS3</t>
  </si>
  <si>
    <t>25LCTRS4</t>
  </si>
  <si>
    <t>25LCTSR</t>
  </si>
  <si>
    <t>Central Texas</t>
  </si>
  <si>
    <t>26LCReg</t>
  </si>
  <si>
    <t>26LCTRS2</t>
  </si>
  <si>
    <t>26LCTRS3</t>
  </si>
  <si>
    <t>26LCTRS4</t>
  </si>
  <si>
    <t>26LCTSR</t>
  </si>
  <si>
    <t>Middle Rio</t>
  </si>
  <si>
    <t>27LCReg</t>
  </si>
  <si>
    <t>27LCTRS2</t>
  </si>
  <si>
    <t>27LCTRS3</t>
  </si>
  <si>
    <t>27LCTRS4</t>
  </si>
  <si>
    <t>27LCTSR</t>
  </si>
  <si>
    <t>Gulf Coast</t>
  </si>
  <si>
    <t>28LCReg</t>
  </si>
  <si>
    <t>28LCTRS2</t>
  </si>
  <si>
    <t>28LCTRS3</t>
  </si>
  <si>
    <t>28LCTRS4</t>
  </si>
  <si>
    <t>28LCTSR</t>
  </si>
  <si>
    <t>Daily</t>
  </si>
  <si>
    <t>Weekly</t>
  </si>
  <si>
    <t>Workforce Region</t>
  </si>
  <si>
    <t>Full Day</t>
  </si>
  <si>
    <t>Partial Day</t>
  </si>
  <si>
    <t>Blended Rate</t>
  </si>
  <si>
    <t>Infant</t>
  </si>
  <si>
    <t>Toddler</t>
  </si>
  <si>
    <t>Preschool</t>
  </si>
  <si>
    <t>School Aged</t>
  </si>
  <si>
    <t>FY26 Rates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</si>
</sst>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0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A3A3A3"/>
      </left>
      <right style="medium">
        <color rgb="FFA3A3A3"/>
      </right>
      <top style="medium">
        <color rgb="FFA3A3A3"/>
      </top>
      <bottom style="medium">
        <color rgb="FFA3A3A3"/>
      </bottom>
      <diagonal/>
    </border>
    <border>
      <left/>
      <right/>
      <top/>
      <bottom style="medium">
        <color rgb="FFA3A3A3"/>
      </bottom>
      <diagonal/>
    </border>
    <border>
      <left/>
      <right/>
      <top/>
      <bottom style="thin">
        <color auto="1"/>
      </bottom>
      <diagonal/>
    </border>
    <border>
      <left/>
      <right/>
      <top style="medium">
        <color auto="1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62">
    <xf numFmtId="0" fontId="0" fillId="0" borderId="0" xfId="0"/>
    <xf numFmtId="0" fontId="2" fillId="0" borderId="0" xfId="0" applyFont="1"/>
    <xf numFmtId="0" fontId="0" fillId="0" borderId="1" xfId="0" applyBorder="1"/>
    <xf numFmtId="0" fontId="3" fillId="2" borderId="1" xfId="0" applyFont="1" applyFill="1" applyBorder="1" applyAlignment="1">
      <alignment horizontal="center"/>
    </xf>
    <xf numFmtId="0" fontId="0" fillId="3" borderId="1" xfId="0" applyFill="1" applyBorder="1"/>
    <xf numFmtId="0" fontId="2" fillId="0" borderId="2" xfId="0" applyFont="1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4" fillId="0" borderId="13" xfId="0" applyFont="1" applyBorder="1" applyAlignment="1">
      <alignment vertical="center" wrapText="1"/>
    </xf>
    <xf numFmtId="44" fontId="4" fillId="0" borderId="13" xfId="1" applyFont="1" applyBorder="1" applyAlignment="1">
      <alignment vertical="center" wrapText="1"/>
    </xf>
    <xf numFmtId="0" fontId="4" fillId="0" borderId="13" xfId="0" applyFont="1" applyBorder="1" applyAlignment="1">
      <alignment horizontal="center" vertical="center" wrapText="1"/>
    </xf>
    <xf numFmtId="44" fontId="0" fillId="0" borderId="0" xfId="0" applyNumberFormat="1"/>
    <xf numFmtId="44" fontId="0" fillId="0" borderId="0" xfId="1" applyFont="1"/>
    <xf numFmtId="0" fontId="0" fillId="0" borderId="0" xfId="0" applyAlignment="1">
      <alignment horizontal="right"/>
    </xf>
    <xf numFmtId="0" fontId="2" fillId="4" borderId="0" xfId="0" applyFont="1" applyFill="1"/>
    <xf numFmtId="0" fontId="5" fillId="4" borderId="0" xfId="0" applyFont="1" applyFill="1"/>
    <xf numFmtId="0" fontId="6" fillId="6" borderId="4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7" borderId="0" xfId="0" applyFill="1"/>
    <xf numFmtId="0" fontId="0" fillId="7" borderId="3" xfId="0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0" fontId="2" fillId="7" borderId="5" xfId="0" applyFont="1" applyFill="1" applyBorder="1"/>
    <xf numFmtId="44" fontId="0" fillId="7" borderId="1" xfId="1" applyFont="1" applyFill="1" applyBorder="1"/>
    <xf numFmtId="44" fontId="2" fillId="7" borderId="6" xfId="0" applyNumberFormat="1" applyFont="1" applyFill="1" applyBorder="1"/>
    <xf numFmtId="0" fontId="0" fillId="7" borderId="5" xfId="0" applyFill="1" applyBorder="1"/>
    <xf numFmtId="44" fontId="0" fillId="7" borderId="1" xfId="0" applyNumberFormat="1" applyFill="1" applyBorder="1"/>
    <xf numFmtId="0" fontId="0" fillId="7" borderId="7" xfId="0" applyFill="1" applyBorder="1"/>
    <xf numFmtId="44" fontId="0" fillId="7" borderId="8" xfId="0" applyNumberFormat="1" applyFill="1" applyBorder="1"/>
    <xf numFmtId="44" fontId="2" fillId="7" borderId="9" xfId="0" applyNumberFormat="1" applyFont="1" applyFill="1" applyBorder="1"/>
    <xf numFmtId="0" fontId="0" fillId="7" borderId="2" xfId="0" applyFill="1" applyBorder="1"/>
    <xf numFmtId="0" fontId="0" fillId="7" borderId="16" xfId="0" applyFill="1" applyBorder="1"/>
    <xf numFmtId="0" fontId="2" fillId="7" borderId="2" xfId="0" applyFont="1" applyFill="1" applyBorder="1"/>
    <xf numFmtId="0" fontId="0" fillId="7" borderId="15" xfId="0" applyFill="1" applyBorder="1" applyAlignment="1">
      <alignment horizontal="right"/>
    </xf>
    <xf numFmtId="0" fontId="2" fillId="7" borderId="0" xfId="0" applyFont="1" applyFill="1"/>
    <xf numFmtId="0" fontId="2" fillId="4" borderId="10" xfId="0" applyFont="1" applyFill="1" applyBorder="1" applyAlignment="1"/>
    <xf numFmtId="0" fontId="2" fillId="4" borderId="11" xfId="0" applyFont="1" applyFill="1" applyBorder="1" applyAlignment="1"/>
    <xf numFmtId="0" fontId="2" fillId="4" borderId="12" xfId="0" applyFont="1" applyFill="1" applyBorder="1" applyAlignment="1"/>
    <xf numFmtId="0" fontId="0" fillId="7" borderId="0" xfId="0" applyFill="1" applyAlignment="1"/>
    <xf numFmtId="44" fontId="0" fillId="0" borderId="1" xfId="1" applyFont="1" applyBorder="1" applyProtection="1">
      <protection locked="0"/>
    </xf>
    <xf numFmtId="44" fontId="0" fillId="3" borderId="1" xfId="1" applyFont="1" applyFill="1" applyBorder="1" applyProtection="1">
      <protection locked="0"/>
    </xf>
    <xf numFmtId="0" fontId="0" fillId="7" borderId="1" xfId="0" applyFill="1" applyBorder="1" applyProtection="1">
      <protection locked="0"/>
    </xf>
    <xf numFmtId="0" fontId="0" fillId="0" borderId="1" xfId="0" applyBorder="1" applyProtection="1">
      <protection locked="0"/>
    </xf>
    <xf numFmtId="0" fontId="0" fillId="0" borderId="6" xfId="0" applyBorder="1" applyProtection="1">
      <protection locked="0"/>
    </xf>
    <xf numFmtId="0" fontId="0" fillId="7" borderId="8" xfId="0" applyFill="1" applyBorder="1" applyProtection="1">
      <protection locked="0"/>
    </xf>
    <xf numFmtId="0" fontId="0" fillId="0" borderId="8" xfId="0" applyBorder="1" applyProtection="1">
      <protection locked="0"/>
    </xf>
    <xf numFmtId="0" fontId="0" fillId="0" borderId="9" xfId="0" applyBorder="1" applyProtection="1"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0" fillId="5" borderId="0" xfId="0" applyFill="1" applyProtection="1">
      <protection locked="0"/>
    </xf>
    <xf numFmtId="0" fontId="0" fillId="5" borderId="0" xfId="0" applyFill="1" applyAlignment="1" applyProtection="1">
      <protection locked="0"/>
    </xf>
    <xf numFmtId="2" fontId="0" fillId="0" borderId="0" xfId="0" applyNumberFormat="1"/>
    <xf numFmtId="0" fontId="9" fillId="0" borderId="0" xfId="0" applyFont="1" applyFill="1" applyBorder="1"/>
    <xf numFmtId="164" fontId="8" fillId="0" borderId="0" xfId="0" applyNumberFormat="1" applyFont="1" applyFill="1" applyBorder="1"/>
    <xf numFmtId="2" fontId="9" fillId="0" borderId="0" xfId="0" applyNumberFormat="1" applyFont="1" applyFill="1" applyBorder="1"/>
    <xf numFmtId="0" fontId="2" fillId="4" borderId="10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0" fillId="0" borderId="14" xfId="0" applyBorder="1" applyAlignment="1">
      <alignment horizontal="center"/>
    </xf>
  </cellXfs>
  <cellStyles count="3">
    <cellStyle name="Currency" xfId="1" builtinId="4"/>
    <cellStyle name="Normal" xfId="0" builtinId="0"/>
    <cellStyle name="Normal 2 3" xfId="2" xr:uid="{00000000-0005-0000-0000-000002000000}"/>
  </cellStyles>
  <dxfs count="1">
    <dxf>
      <fill>
        <patternFill>
          <bgColor theme="5" tint="0.59996337778862885"/>
        </patternFill>
      </fill>
    </dxf>
  </dxf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241300</xdr:colOff>
      <xdr:row>6</xdr:row>
      <xdr:rowOff>50800</xdr:rowOff>
    </xdr:from>
    <xdr:to>
      <xdr:col>3</xdr:col>
      <xdr:colOff>533400</xdr:colOff>
      <xdr:row>10</xdr:row>
      <xdr:rowOff>0</xdr:rowOff>
    </xdr:to>
    <xdr:sp macro="" textlink="">
      <xdr:nvSpPr>
        <xdr:cNvPr id="2" name="Triangle 1" descr="blue triangle pointing to chart to the left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 rot="16200000">
          <a:off x="4527550" y="1339850"/>
          <a:ext cx="762000" cy="292100"/>
        </a:xfrm>
        <a:prstGeom prst="triangle">
          <a:avLst/>
        </a:prstGeom>
        <a:solidFill>
          <a:schemeClr val="accent5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660400</xdr:colOff>
      <xdr:row>6</xdr:row>
      <xdr:rowOff>12700</xdr:rowOff>
    </xdr:from>
    <xdr:to>
      <xdr:col>5</xdr:col>
      <xdr:colOff>546100</xdr:colOff>
      <xdr:row>10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181600" y="1066800"/>
          <a:ext cx="23368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accent5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/>
            <a:t>Step 2: Fill out with</a:t>
          </a:r>
          <a:r>
            <a:rPr lang="en-US" sz="1100" baseline="0"/>
            <a:t> your current tuition rates by age. In the light blue box above, select if your tutition rates are daily, weekly, or monthly.</a:t>
          </a:r>
          <a:endParaRPr lang="en-US" sz="1100"/>
        </a:p>
      </xdr:txBody>
    </xdr:sp>
    <xdr:clientData/>
  </xdr:twoCellAnchor>
  <xdr:twoCellAnchor>
    <xdr:from>
      <xdr:col>7</xdr:col>
      <xdr:colOff>153629</xdr:colOff>
      <xdr:row>13</xdr:row>
      <xdr:rowOff>7374</xdr:rowOff>
    </xdr:from>
    <xdr:to>
      <xdr:col>7</xdr:col>
      <xdr:colOff>445729</xdr:colOff>
      <xdr:row>16</xdr:row>
      <xdr:rowOff>148244</xdr:rowOff>
    </xdr:to>
    <xdr:sp macro="" textlink="">
      <xdr:nvSpPr>
        <xdr:cNvPr id="4" name="Triangle 3" descr="blue triangle pointing to chart to the left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 rot="16200000">
          <a:off x="9805454" y="2758533"/>
          <a:ext cx="755386" cy="292100"/>
        </a:xfrm>
        <a:prstGeom prst="triangle">
          <a:avLst/>
        </a:prstGeom>
        <a:solidFill>
          <a:schemeClr val="accent5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572729</xdr:colOff>
      <xdr:row>12</xdr:row>
      <xdr:rowOff>169800</xdr:rowOff>
    </xdr:from>
    <xdr:to>
      <xdr:col>10</xdr:col>
      <xdr:colOff>448881</xdr:colOff>
      <xdr:row>16</xdr:row>
      <xdr:rowOff>148244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0456197" y="2484477"/>
          <a:ext cx="2364942" cy="797799"/>
        </a:xfrm>
        <a:prstGeom prst="rect">
          <a:avLst/>
        </a:prstGeom>
        <a:solidFill>
          <a:schemeClr val="lt1"/>
        </a:solidFill>
        <a:ln w="9525" cmpd="sng">
          <a:solidFill>
            <a:schemeClr val="accent5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/>
            <a:t>Step 3: Fill out with</a:t>
          </a:r>
          <a:r>
            <a:rPr lang="en-US" sz="1100" baseline="0"/>
            <a:t> your current enrollment by age and payment type</a:t>
          </a:r>
          <a:endParaRPr lang="en-US" sz="1100"/>
        </a:p>
      </xdr:txBody>
    </xdr:sp>
    <xdr:clientData/>
  </xdr:twoCellAnchor>
  <xdr:twoCellAnchor>
    <xdr:from>
      <xdr:col>3</xdr:col>
      <xdr:colOff>234116</xdr:colOff>
      <xdr:row>20</xdr:row>
      <xdr:rowOff>52981</xdr:rowOff>
    </xdr:from>
    <xdr:to>
      <xdr:col>3</xdr:col>
      <xdr:colOff>526216</xdr:colOff>
      <xdr:row>23</xdr:row>
      <xdr:rowOff>207434</xdr:rowOff>
    </xdr:to>
    <xdr:sp macro="" textlink="">
      <xdr:nvSpPr>
        <xdr:cNvPr id="6" name="Triangle 5" descr="blue triangle pointing to chart to the left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 rot="16200000">
          <a:off x="4523444" y="4281633"/>
          <a:ext cx="770211" cy="292100"/>
        </a:xfrm>
        <a:prstGeom prst="triangle">
          <a:avLst/>
        </a:prstGeom>
        <a:solidFill>
          <a:schemeClr val="accent5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653216</xdr:colOff>
      <xdr:row>20</xdr:row>
      <xdr:rowOff>14881</xdr:rowOff>
    </xdr:from>
    <xdr:to>
      <xdr:col>5</xdr:col>
      <xdr:colOff>538916</xdr:colOff>
      <xdr:row>23</xdr:row>
      <xdr:rowOff>207434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5181600" y="4004477"/>
          <a:ext cx="2335902" cy="808311"/>
        </a:xfrm>
        <a:prstGeom prst="rect">
          <a:avLst/>
        </a:prstGeom>
        <a:solidFill>
          <a:schemeClr val="lt1"/>
        </a:solidFill>
        <a:ln w="9525" cmpd="sng">
          <a:solidFill>
            <a:schemeClr val="accent5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/>
            <a:t>This is the estimated additional</a:t>
          </a:r>
          <a:r>
            <a:rPr lang="en-US" sz="1100" baseline="0"/>
            <a:t> revenue your center would receive annually if you moved up along the TRS scale.</a:t>
          </a:r>
          <a:endParaRPr lang="en-US" sz="1100"/>
        </a:p>
      </xdr:txBody>
    </xdr:sp>
    <xdr:clientData/>
  </xdr:twoCellAnchor>
  <xdr:twoCellAnchor>
    <xdr:from>
      <xdr:col>5</xdr:col>
      <xdr:colOff>205255</xdr:colOff>
      <xdr:row>0</xdr:row>
      <xdr:rowOff>205252</xdr:rowOff>
    </xdr:from>
    <xdr:to>
      <xdr:col>5</xdr:col>
      <xdr:colOff>384850</xdr:colOff>
      <xdr:row>4</xdr:row>
      <xdr:rowOff>12827</xdr:rowOff>
    </xdr:to>
    <xdr:sp macro="" textlink="">
      <xdr:nvSpPr>
        <xdr:cNvPr id="8" name="Triangle 7" descr="blue triangle pointing to chart to the left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 rot="16200000">
          <a:off x="7113285" y="468232"/>
          <a:ext cx="705555" cy="179595"/>
        </a:xfrm>
        <a:prstGeom prst="triangle">
          <a:avLst/>
        </a:prstGeom>
        <a:solidFill>
          <a:schemeClr val="accent5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497737</xdr:colOff>
      <xdr:row>0</xdr:row>
      <xdr:rowOff>64654</xdr:rowOff>
    </xdr:from>
    <xdr:to>
      <xdr:col>6</xdr:col>
      <xdr:colOff>1461013</xdr:colOff>
      <xdr:row>4</xdr:row>
      <xdr:rowOff>115454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7668747" y="64654"/>
          <a:ext cx="2335902" cy="948780"/>
        </a:xfrm>
        <a:prstGeom prst="rect">
          <a:avLst/>
        </a:prstGeom>
        <a:solidFill>
          <a:schemeClr val="lt1"/>
        </a:solidFill>
        <a:ln w="9525" cmpd="sng">
          <a:solidFill>
            <a:schemeClr val="accent5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/>
            <a:t>Step 1: Fill out the information in the light blue boxes based on your center's current operations. Make sure the Local Workforce Region matches your region.</a:t>
          </a:r>
        </a:p>
      </xdr:txBody>
    </xdr:sp>
    <xdr:clientData/>
  </xdr:twoCellAnchor>
  <xdr:twoCellAnchor editAs="oneCell">
    <xdr:from>
      <xdr:col>6</xdr:col>
      <xdr:colOff>1359798</xdr:colOff>
      <xdr:row>28</xdr:row>
      <xdr:rowOff>25657</xdr:rowOff>
    </xdr:from>
    <xdr:to>
      <xdr:col>8</xdr:col>
      <xdr:colOff>496024</xdr:colOff>
      <xdr:row>30</xdr:row>
      <xdr:rowOff>69221</xdr:rowOff>
    </xdr:to>
    <xdr:pic>
      <xdr:nvPicPr>
        <xdr:cNvPr id="10" name="Picture 9" descr="blue triangle pointing to chart to the left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03434" y="5913839"/>
          <a:ext cx="1496630" cy="448989"/>
        </a:xfrm>
        <a:prstGeom prst="rect">
          <a:avLst/>
        </a:prstGeom>
      </xdr:spPr>
    </xdr:pic>
    <xdr:clientData/>
  </xdr:twoCellAnchor>
  <xdr:twoCellAnchor editAs="oneCell">
    <xdr:from>
      <xdr:col>8</xdr:col>
      <xdr:colOff>538788</xdr:colOff>
      <xdr:row>27</xdr:row>
      <xdr:rowOff>89799</xdr:rowOff>
    </xdr:from>
    <xdr:to>
      <xdr:col>10</xdr:col>
      <xdr:colOff>688916</xdr:colOff>
      <xdr:row>30</xdr:row>
      <xdr:rowOff>187468</xdr:rowOff>
    </xdr:to>
    <xdr:pic>
      <xdr:nvPicPr>
        <xdr:cNvPr id="11" name="Picture 10" descr="Early Matters Dallas logo&#10;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442828" y="5772728"/>
          <a:ext cx="1795959" cy="7254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2"/>
  <sheetViews>
    <sheetView tabSelected="1" zoomScale="99" workbookViewId="0">
      <selection activeCell="B3" sqref="B3"/>
    </sheetView>
  </sheetViews>
  <sheetFormatPr defaultColWidth="0" defaultRowHeight="15.75" zeroHeight="1" x14ac:dyDescent="0.5"/>
  <cols>
    <col min="1" max="1" width="24.125" bestFit="1" customWidth="1"/>
    <col min="2" max="2" width="20" bestFit="1" customWidth="1"/>
    <col min="3" max="3" width="17.625" bestFit="1" customWidth="1"/>
    <col min="4" max="4" width="15" bestFit="1" customWidth="1"/>
    <col min="5" max="5" width="17.125" bestFit="1" customWidth="1"/>
    <col min="6" max="6" width="18" bestFit="1" customWidth="1"/>
    <col min="7" max="7" width="20.125" bestFit="1" customWidth="1"/>
    <col min="8" max="11" width="11" customWidth="1"/>
    <col min="12" max="16384" width="11" hidden="1"/>
  </cols>
  <sheetData>
    <row r="1" spans="1:11" ht="18" x14ac:dyDescent="0.55000000000000004">
      <c r="A1" s="20" t="s">
        <v>0</v>
      </c>
      <c r="B1" s="53" t="s">
        <v>1</v>
      </c>
      <c r="C1" s="42"/>
      <c r="D1" s="23"/>
      <c r="E1" s="23"/>
      <c r="F1" s="23"/>
      <c r="G1" s="23"/>
      <c r="H1" s="23"/>
      <c r="I1" s="23"/>
      <c r="J1" s="23"/>
      <c r="K1" s="23"/>
    </row>
    <row r="2" spans="1:11" ht="18" x14ac:dyDescent="0.55000000000000004">
      <c r="A2" s="20" t="s">
        <v>2</v>
      </c>
      <c r="B2" s="53"/>
      <c r="C2" s="42"/>
      <c r="D2" s="23"/>
      <c r="E2" s="23"/>
      <c r="F2" s="23"/>
      <c r="G2" s="23"/>
      <c r="H2" s="23"/>
      <c r="I2" s="23"/>
      <c r="J2" s="23"/>
      <c r="K2" s="23"/>
    </row>
    <row r="3" spans="1:11" x14ac:dyDescent="0.5">
      <c r="A3" s="19" t="s">
        <v>3</v>
      </c>
      <c r="B3" s="52" t="s">
        <v>4</v>
      </c>
      <c r="D3" s="18" t="s">
        <v>5</v>
      </c>
      <c r="E3" s="52"/>
      <c r="H3" s="23"/>
      <c r="I3" s="23"/>
      <c r="J3" s="23"/>
      <c r="K3" s="23"/>
    </row>
    <row r="4" spans="1:11" x14ac:dyDescent="0.5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</row>
    <row r="5" spans="1:11" x14ac:dyDescent="0.5">
      <c r="A5" s="23"/>
      <c r="B5" s="37" t="s">
        <v>6</v>
      </c>
      <c r="C5" s="51" t="s">
        <v>7</v>
      </c>
      <c r="D5" s="23"/>
      <c r="E5" s="23"/>
      <c r="F5" s="23"/>
      <c r="G5" s="23"/>
      <c r="H5" s="23"/>
      <c r="I5" s="23"/>
      <c r="J5" s="23"/>
      <c r="K5" s="23"/>
    </row>
    <row r="6" spans="1:11" x14ac:dyDescent="0.5">
      <c r="A6" s="38" t="s">
        <v>8</v>
      </c>
      <c r="B6" s="3" t="s">
        <v>9</v>
      </c>
      <c r="C6" s="3" t="s">
        <v>10</v>
      </c>
      <c r="D6" s="23"/>
      <c r="E6" s="23"/>
      <c r="F6" s="23"/>
      <c r="G6" s="23"/>
      <c r="H6" s="23"/>
      <c r="I6" s="23"/>
      <c r="J6" s="23"/>
      <c r="K6" s="23"/>
    </row>
    <row r="7" spans="1:11" x14ac:dyDescent="0.5">
      <c r="A7" s="2" t="s">
        <v>11</v>
      </c>
      <c r="B7" s="43"/>
      <c r="C7" s="43"/>
      <c r="D7" s="23"/>
      <c r="E7" s="23"/>
      <c r="F7" s="23"/>
      <c r="G7" s="23"/>
      <c r="H7" s="23"/>
      <c r="I7" s="23"/>
      <c r="J7" s="23"/>
      <c r="K7" s="23"/>
    </row>
    <row r="8" spans="1:11" x14ac:dyDescent="0.5">
      <c r="A8" s="4" t="s">
        <v>12</v>
      </c>
      <c r="B8" s="44"/>
      <c r="C8" s="44"/>
      <c r="D8" s="23"/>
      <c r="E8" s="23"/>
      <c r="F8" s="23"/>
      <c r="G8" s="23"/>
      <c r="H8" s="23"/>
      <c r="I8" s="23"/>
      <c r="J8" s="23"/>
      <c r="K8" s="23"/>
    </row>
    <row r="9" spans="1:11" x14ac:dyDescent="0.5">
      <c r="A9" s="2" t="s">
        <v>13</v>
      </c>
      <c r="B9" s="43"/>
      <c r="C9" s="43"/>
      <c r="D9" s="23"/>
      <c r="E9" s="23"/>
      <c r="F9" s="23"/>
      <c r="G9" s="23"/>
      <c r="H9" s="23"/>
      <c r="I9" s="23"/>
      <c r="J9" s="23"/>
      <c r="K9" s="23"/>
    </row>
    <row r="10" spans="1:11" x14ac:dyDescent="0.5">
      <c r="A10" s="4" t="s">
        <v>14</v>
      </c>
      <c r="B10" s="44"/>
      <c r="C10" s="44"/>
      <c r="D10" s="23"/>
      <c r="E10" s="23"/>
      <c r="F10" s="23"/>
      <c r="G10" s="23"/>
      <c r="H10" s="23"/>
      <c r="I10" s="23"/>
      <c r="J10" s="23"/>
      <c r="K10" s="23"/>
    </row>
    <row r="11" spans="1:11" ht="16.149999999999999" thickBot="1" x14ac:dyDescent="0.55000000000000004">
      <c r="A11" s="23"/>
      <c r="B11" s="23"/>
      <c r="C11" s="23"/>
      <c r="D11" s="23"/>
      <c r="E11" s="23"/>
      <c r="F11" s="23"/>
      <c r="G11" s="23"/>
      <c r="H11" s="23"/>
      <c r="I11" s="23"/>
      <c r="J11" s="23"/>
      <c r="K11" s="23"/>
    </row>
    <row r="12" spans="1:11" ht="16.149999999999999" thickBot="1" x14ac:dyDescent="0.55000000000000004">
      <c r="A12" s="23"/>
      <c r="B12" s="23"/>
      <c r="C12" s="39"/>
      <c r="D12" s="40"/>
      <c r="E12" s="39" t="s">
        <v>15</v>
      </c>
      <c r="F12" s="40"/>
      <c r="G12" s="41"/>
      <c r="H12" s="23"/>
      <c r="I12" s="23"/>
      <c r="J12" s="23"/>
      <c r="K12" s="23"/>
    </row>
    <row r="13" spans="1:11" x14ac:dyDescent="0.5">
      <c r="A13" s="36"/>
      <c r="B13" s="24" t="s">
        <v>16</v>
      </c>
      <c r="C13" s="24" t="s">
        <v>17</v>
      </c>
      <c r="D13" s="24" t="s">
        <v>18</v>
      </c>
      <c r="E13" s="24" t="s">
        <v>19</v>
      </c>
      <c r="F13" s="24" t="s">
        <v>20</v>
      </c>
      <c r="G13" s="25" t="s">
        <v>21</v>
      </c>
      <c r="H13" s="23"/>
      <c r="I13" s="23"/>
      <c r="J13" s="23"/>
      <c r="K13" s="23"/>
    </row>
    <row r="14" spans="1:11" x14ac:dyDescent="0.5">
      <c r="A14" s="29" t="s">
        <v>11</v>
      </c>
      <c r="B14" s="45"/>
      <c r="C14" s="46"/>
      <c r="D14" s="46"/>
      <c r="E14" s="46"/>
      <c r="F14" s="46"/>
      <c r="G14" s="47"/>
      <c r="H14" s="23"/>
      <c r="I14" s="23"/>
      <c r="J14" s="23"/>
      <c r="K14" s="23"/>
    </row>
    <row r="15" spans="1:11" x14ac:dyDescent="0.5">
      <c r="A15" s="29" t="s">
        <v>12</v>
      </c>
      <c r="B15" s="45"/>
      <c r="C15" s="46"/>
      <c r="D15" s="46"/>
      <c r="E15" s="46"/>
      <c r="F15" s="46"/>
      <c r="G15" s="47"/>
      <c r="H15" s="23"/>
      <c r="I15" s="23"/>
      <c r="J15" s="23"/>
      <c r="K15" s="23"/>
    </row>
    <row r="16" spans="1:11" x14ac:dyDescent="0.5">
      <c r="A16" s="29" t="s">
        <v>13</v>
      </c>
      <c r="B16" s="45"/>
      <c r="C16" s="46"/>
      <c r="D16" s="46"/>
      <c r="E16" s="46"/>
      <c r="F16" s="46"/>
      <c r="G16" s="47"/>
      <c r="H16" s="23"/>
      <c r="I16" s="23"/>
      <c r="J16" s="23"/>
      <c r="K16" s="23"/>
    </row>
    <row r="17" spans="1:11" ht="16.149999999999999" thickBot="1" x14ac:dyDescent="0.55000000000000004">
      <c r="A17" s="31" t="s">
        <v>14</v>
      </c>
      <c r="B17" s="48"/>
      <c r="C17" s="49"/>
      <c r="D17" s="49"/>
      <c r="E17" s="49"/>
      <c r="F17" s="49"/>
      <c r="G17" s="50"/>
      <c r="H17" s="23"/>
      <c r="I17" s="23"/>
      <c r="J17" s="23"/>
      <c r="K17" s="23"/>
    </row>
    <row r="18" spans="1:11" x14ac:dyDescent="0.5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</row>
    <row r="19" spans="1:11" ht="16.149999999999999" thickBot="1" x14ac:dyDescent="0.55000000000000004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</row>
    <row r="20" spans="1:11" x14ac:dyDescent="0.5">
      <c r="A20" s="34"/>
      <c r="B20" s="35"/>
      <c r="C20" s="21" t="s">
        <v>22</v>
      </c>
      <c r="D20" s="23"/>
      <c r="E20" s="23"/>
      <c r="F20" s="23"/>
      <c r="G20" s="23"/>
      <c r="H20" s="23"/>
      <c r="I20" s="23"/>
      <c r="J20" s="23"/>
      <c r="K20" s="23"/>
    </row>
    <row r="21" spans="1:11" x14ac:dyDescent="0.5">
      <c r="A21" s="26" t="s">
        <v>23</v>
      </c>
      <c r="B21" s="27">
        <f>INDEX(Calculations!$B$18:$B$21,MATCH('Revenue Calculator'!$B$3,Calculations!$A$18:$A$21,0))</f>
        <v>0</v>
      </c>
      <c r="C21" s="28">
        <f>B21-$B$21</f>
        <v>0</v>
      </c>
      <c r="D21" s="23"/>
      <c r="E21" s="23"/>
      <c r="F21" s="23"/>
      <c r="G21" s="23"/>
      <c r="H21" s="23"/>
      <c r="I21" s="23"/>
      <c r="J21" s="23"/>
      <c r="K21" s="23"/>
    </row>
    <row r="22" spans="1:11" x14ac:dyDescent="0.5">
      <c r="A22" s="29" t="s">
        <v>24</v>
      </c>
      <c r="B22" s="30">
        <f>Calculations!B19</f>
        <v>0</v>
      </c>
      <c r="C22" s="28">
        <f>IF($B$3="TRS 3", 0, IF($B$3="TRS 4", 0, B22-$B$21))</f>
        <v>0</v>
      </c>
      <c r="D22" s="23"/>
      <c r="E22" s="23"/>
      <c r="F22" s="23"/>
      <c r="G22" s="23"/>
      <c r="H22" s="23"/>
      <c r="I22" s="23"/>
      <c r="J22" s="23"/>
      <c r="K22" s="23"/>
    </row>
    <row r="23" spans="1:11" x14ac:dyDescent="0.5">
      <c r="A23" s="29" t="s">
        <v>25</v>
      </c>
      <c r="B23" s="30">
        <f>Calculations!B20</f>
        <v>0</v>
      </c>
      <c r="C23" s="28">
        <f>IF($B$3="TRS 4", 0, B23-$B$21)</f>
        <v>0</v>
      </c>
      <c r="D23" s="23"/>
      <c r="E23" s="23"/>
      <c r="F23" s="23"/>
      <c r="G23" s="23"/>
      <c r="H23" s="23"/>
      <c r="I23" s="23"/>
      <c r="J23" s="23"/>
      <c r="K23" s="23"/>
    </row>
    <row r="24" spans="1:11" ht="16.149999999999999" thickBot="1" x14ac:dyDescent="0.55000000000000004">
      <c r="A24" s="31" t="s">
        <v>26</v>
      </c>
      <c r="B24" s="32">
        <f>Calculations!B21</f>
        <v>0</v>
      </c>
      <c r="C24" s="33">
        <f t="shared" ref="C24" si="0">B24-$B$21</f>
        <v>0</v>
      </c>
      <c r="D24" s="23"/>
      <c r="E24" s="23"/>
      <c r="F24" s="23"/>
      <c r="G24" s="23"/>
      <c r="H24" s="23"/>
      <c r="I24" s="23"/>
      <c r="J24" s="23"/>
      <c r="K24" s="23"/>
    </row>
    <row r="25" spans="1:11" x14ac:dyDescent="0.5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23"/>
    </row>
    <row r="26" spans="1:11" x14ac:dyDescent="0.5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</row>
    <row r="27" spans="1:11" x14ac:dyDescent="0.5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</row>
    <row r="28" spans="1:11" x14ac:dyDescent="0.5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</row>
    <row r="29" spans="1:11" x14ac:dyDescent="0.5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</row>
    <row r="30" spans="1:11" x14ac:dyDescent="0.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</row>
    <row r="31" spans="1:11" x14ac:dyDescent="0.5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</row>
    <row r="32" spans="1:11" hidden="1" x14ac:dyDescent="0.5">
      <c r="A32" s="23"/>
      <c r="B32" s="23"/>
      <c r="C32" s="23"/>
    </row>
  </sheetData>
  <sheetProtection sheet="1" objects="1" scenarios="1"/>
  <conditionalFormatting sqref="C21:C24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'2019-20 Licensed Center Rates'!$B$4:$E$4</xm:f>
          </x14:formula1>
          <xm:sqref>B3:B4</xm:sqref>
        </x14:dataValidation>
        <x14:dataValidation type="list" allowBlank="1" showInputMessage="1" showErrorMessage="1" xr:uid="{00000000-0002-0000-0000-000001000000}">
          <x14:formula1>
            <xm:f>Calculations!$F$1:$F$3</xm:f>
          </x14:formula1>
          <xm:sqref>C5</xm:sqref>
        </x14:dataValidation>
        <x14:dataValidation type="list" allowBlank="1" showInputMessage="1" showErrorMessage="1" xr:uid="{00000000-0002-0000-0000-000002000000}">
          <x14:formula1>
            <xm:f>'Workforce Regions'!$A$1:$A$28</xm:f>
          </x14:formula1>
          <xm:sqref>B1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T145"/>
  <sheetViews>
    <sheetView workbookViewId="0"/>
  </sheetViews>
  <sheetFormatPr defaultColWidth="11" defaultRowHeight="15.75" x14ac:dyDescent="0.5"/>
  <cols>
    <col min="14" max="17" width="11" customWidth="1"/>
  </cols>
  <sheetData>
    <row r="3" spans="1:18" x14ac:dyDescent="0.5">
      <c r="G3" t="s">
        <v>226</v>
      </c>
    </row>
    <row r="4" spans="1:18" s="55" customFormat="1" x14ac:dyDescent="0.5">
      <c r="A4" s="55" t="s">
        <v>27</v>
      </c>
      <c r="B4" s="55" t="s">
        <v>28</v>
      </c>
      <c r="C4" s="55" t="s">
        <v>29</v>
      </c>
      <c r="D4" s="55" t="s">
        <v>30</v>
      </c>
      <c r="E4" s="55" t="s">
        <v>31</v>
      </c>
      <c r="G4" s="55" t="s">
        <v>32</v>
      </c>
      <c r="H4" s="55" t="s">
        <v>33</v>
      </c>
      <c r="I4" s="55" t="s">
        <v>34</v>
      </c>
      <c r="J4" s="55" t="s">
        <v>35</v>
      </c>
      <c r="K4" s="55" t="s">
        <v>36</v>
      </c>
      <c r="L4" s="55" t="s">
        <v>37</v>
      </c>
      <c r="M4" s="55" t="s">
        <v>38</v>
      </c>
      <c r="N4" s="55" t="s">
        <v>39</v>
      </c>
      <c r="O4" s="55" t="s">
        <v>40</v>
      </c>
      <c r="P4" s="55" t="s">
        <v>41</v>
      </c>
      <c r="Q4" s="55" t="s">
        <v>42</v>
      </c>
      <c r="R4" s="55" t="s">
        <v>43</v>
      </c>
    </row>
    <row r="5" spans="1:18" s="55" customFormat="1" x14ac:dyDescent="0.5">
      <c r="A5" s="55">
        <v>1</v>
      </c>
      <c r="B5" s="55" t="s">
        <v>44</v>
      </c>
      <c r="C5" s="55" t="s">
        <v>45</v>
      </c>
      <c r="D5" s="55" t="s">
        <v>4</v>
      </c>
      <c r="E5" s="55" t="s">
        <v>46</v>
      </c>
      <c r="G5" s="56">
        <v>35</v>
      </c>
      <c r="H5" s="56">
        <v>32.51</v>
      </c>
      <c r="I5" s="56">
        <v>33.599999999999994</v>
      </c>
      <c r="J5" s="56">
        <v>31.2</v>
      </c>
      <c r="K5" s="56">
        <v>32.5</v>
      </c>
      <c r="L5" s="56">
        <v>28.3</v>
      </c>
      <c r="M5" s="56">
        <v>31.5</v>
      </c>
      <c r="N5" s="56">
        <v>27.299999999999997</v>
      </c>
      <c r="O5" s="56">
        <v>32.87439024390244</v>
      </c>
      <c r="P5" s="56">
        <v>31.551219512195118</v>
      </c>
      <c r="Q5" s="56">
        <v>28.914634146341459</v>
      </c>
      <c r="R5" s="56">
        <v>27.914634146341463</v>
      </c>
    </row>
    <row r="6" spans="1:18" s="55" customFormat="1" x14ac:dyDescent="0.5">
      <c r="A6" s="55">
        <v>1</v>
      </c>
      <c r="B6" s="55" t="s">
        <v>44</v>
      </c>
      <c r="C6" s="55" t="s">
        <v>45</v>
      </c>
      <c r="D6" s="55" t="s">
        <v>47</v>
      </c>
      <c r="E6" s="55" t="s">
        <v>48</v>
      </c>
      <c r="G6" s="56">
        <v>36.76</v>
      </c>
      <c r="H6" s="56">
        <v>34.14</v>
      </c>
      <c r="I6" s="56">
        <v>35.29</v>
      </c>
      <c r="J6" s="56">
        <v>32.769999999999996</v>
      </c>
      <c r="K6" s="56">
        <v>34.135000000000005</v>
      </c>
      <c r="L6" s="56">
        <v>29.725000000000001</v>
      </c>
      <c r="M6" s="56">
        <v>33.084999999999994</v>
      </c>
      <c r="N6" s="56">
        <v>28.675000000000001</v>
      </c>
      <c r="O6" s="56">
        <v>34.523414634146341</v>
      </c>
      <c r="P6" s="56">
        <v>33.13878048780488</v>
      </c>
      <c r="Q6" s="56">
        <v>30.370365853658534</v>
      </c>
      <c r="R6" s="56">
        <v>29.32036585365854</v>
      </c>
    </row>
    <row r="7" spans="1:18" s="55" customFormat="1" x14ac:dyDescent="0.5">
      <c r="A7" s="55">
        <v>1</v>
      </c>
      <c r="B7" s="55" t="s">
        <v>44</v>
      </c>
      <c r="C7" s="55" t="s">
        <v>45</v>
      </c>
      <c r="D7" s="55" t="s">
        <v>49</v>
      </c>
      <c r="E7" s="55" t="s">
        <v>50</v>
      </c>
      <c r="G7" s="56">
        <v>37.5</v>
      </c>
      <c r="H7" s="56">
        <v>34.83</v>
      </c>
      <c r="I7" s="56">
        <v>36.004999999999995</v>
      </c>
      <c r="J7" s="56">
        <v>33.435000000000002</v>
      </c>
      <c r="K7" s="56">
        <v>34.825000000000003</v>
      </c>
      <c r="L7" s="56">
        <v>30.33</v>
      </c>
      <c r="M7" s="56">
        <v>33.754999999999995</v>
      </c>
      <c r="N7" s="56">
        <v>29.254999999999999</v>
      </c>
      <c r="O7" s="56">
        <v>35.220731707317071</v>
      </c>
      <c r="P7" s="56">
        <v>33.811097560975611</v>
      </c>
      <c r="Q7" s="56">
        <v>30.987804878048781</v>
      </c>
      <c r="R7" s="56">
        <v>29.913536585365851</v>
      </c>
    </row>
    <row r="8" spans="1:18" s="55" customFormat="1" x14ac:dyDescent="0.5">
      <c r="A8" s="55">
        <v>1</v>
      </c>
      <c r="B8" s="55" t="s">
        <v>44</v>
      </c>
      <c r="C8" s="55" t="s">
        <v>45</v>
      </c>
      <c r="D8" s="55" t="s">
        <v>51</v>
      </c>
      <c r="E8" s="55" t="s">
        <v>52</v>
      </c>
      <c r="G8" s="56">
        <v>41.2</v>
      </c>
      <c r="H8" s="56">
        <v>37</v>
      </c>
      <c r="I8" s="56">
        <v>36.775000000000006</v>
      </c>
      <c r="J8" s="56">
        <v>34.11</v>
      </c>
      <c r="K8" s="56">
        <v>35.53</v>
      </c>
      <c r="L8" s="56">
        <v>30.945</v>
      </c>
      <c r="M8" s="56">
        <v>34.44</v>
      </c>
      <c r="N8" s="56">
        <v>29.85</v>
      </c>
      <c r="O8" s="56">
        <v>37.614634146341473</v>
      </c>
      <c r="P8" s="56">
        <v>34.5</v>
      </c>
      <c r="Q8" s="56">
        <v>31.615975609756095</v>
      </c>
      <c r="R8" s="56">
        <v>30.521707317073172</v>
      </c>
    </row>
    <row r="9" spans="1:18" s="55" customFormat="1" x14ac:dyDescent="0.5">
      <c r="A9" s="55">
        <v>1</v>
      </c>
      <c r="B9" s="55" t="s">
        <v>44</v>
      </c>
      <c r="C9" s="55" t="s">
        <v>45</v>
      </c>
      <c r="D9" s="55" t="s">
        <v>53</v>
      </c>
      <c r="E9" s="55" t="s">
        <v>54</v>
      </c>
      <c r="G9" s="56">
        <v>36.76</v>
      </c>
      <c r="H9" s="56">
        <v>34.14</v>
      </c>
      <c r="I9" s="56">
        <v>35.29</v>
      </c>
      <c r="J9" s="56">
        <v>32.769999999999996</v>
      </c>
      <c r="K9" s="56">
        <v>34.135000000000005</v>
      </c>
      <c r="L9" s="56">
        <v>29.725000000000001</v>
      </c>
      <c r="M9" s="56">
        <v>33.084999999999994</v>
      </c>
      <c r="N9" s="56">
        <v>28.675000000000001</v>
      </c>
      <c r="O9" s="56">
        <v>34.523414634146341</v>
      </c>
      <c r="P9" s="56">
        <v>33.13878048780488</v>
      </c>
      <c r="Q9" s="56">
        <v>30.370365853658534</v>
      </c>
      <c r="R9" s="56">
        <v>29.32036585365854</v>
      </c>
    </row>
    <row r="10" spans="1:18" s="55" customFormat="1" x14ac:dyDescent="0.5">
      <c r="A10" s="55">
        <v>2</v>
      </c>
      <c r="B10" s="55" t="s">
        <v>55</v>
      </c>
      <c r="C10" s="55" t="s">
        <v>45</v>
      </c>
      <c r="D10" s="55" t="s">
        <v>4</v>
      </c>
      <c r="E10" s="55" t="s">
        <v>56</v>
      </c>
      <c r="G10" s="56">
        <v>40.6</v>
      </c>
      <c r="H10" s="56">
        <v>37.64</v>
      </c>
      <c r="I10" s="56">
        <v>36.200000000000003</v>
      </c>
      <c r="J10" s="56">
        <v>33.590000000000003</v>
      </c>
      <c r="K10" s="56">
        <v>34.299999999999997</v>
      </c>
      <c r="L10" s="56">
        <v>29.7</v>
      </c>
      <c r="M10" s="56">
        <v>33.1</v>
      </c>
      <c r="N10" s="56">
        <v>28.700000000000003</v>
      </c>
      <c r="O10" s="56">
        <v>38.073170731707307</v>
      </c>
      <c r="P10" s="56">
        <v>33.971951219512199</v>
      </c>
      <c r="Q10" s="56">
        <v>30.373170731707319</v>
      </c>
      <c r="R10" s="56">
        <v>29.34390243902439</v>
      </c>
    </row>
    <row r="11" spans="1:18" s="55" customFormat="1" x14ac:dyDescent="0.5">
      <c r="A11" s="55">
        <v>2</v>
      </c>
      <c r="B11" s="55" t="s">
        <v>55</v>
      </c>
      <c r="C11" s="55" t="s">
        <v>45</v>
      </c>
      <c r="D11" s="55" t="s">
        <v>47</v>
      </c>
      <c r="E11" s="55" t="s">
        <v>57</v>
      </c>
      <c r="G11" s="56">
        <v>42.64</v>
      </c>
      <c r="H11" s="56">
        <v>39.53</v>
      </c>
      <c r="I11" s="56">
        <v>38.020000000000003</v>
      </c>
      <c r="J11" s="56">
        <v>35.28</v>
      </c>
      <c r="K11" s="56">
        <v>36.025000000000006</v>
      </c>
      <c r="L11" s="56">
        <v>31.195</v>
      </c>
      <c r="M11" s="56">
        <v>34.765000000000001</v>
      </c>
      <c r="N11" s="56">
        <v>30.145</v>
      </c>
      <c r="O11" s="56">
        <v>39.985121951219519</v>
      </c>
      <c r="P11" s="56">
        <v>35.680975609756103</v>
      </c>
      <c r="Q11" s="56">
        <v>31.90182926829268</v>
      </c>
      <c r="R11" s="56">
        <v>30.821097560975609</v>
      </c>
    </row>
    <row r="12" spans="1:18" s="55" customFormat="1" x14ac:dyDescent="0.5">
      <c r="A12" s="55">
        <v>2</v>
      </c>
      <c r="B12" s="55" t="s">
        <v>55</v>
      </c>
      <c r="C12" s="55" t="s">
        <v>45</v>
      </c>
      <c r="D12" s="55" t="s">
        <v>49</v>
      </c>
      <c r="E12" s="55" t="s">
        <v>58</v>
      </c>
      <c r="G12" s="56">
        <v>43.5</v>
      </c>
      <c r="H12" s="56">
        <v>40.33</v>
      </c>
      <c r="I12" s="56">
        <v>38.79</v>
      </c>
      <c r="J12" s="56">
        <v>35.99</v>
      </c>
      <c r="K12" s="56">
        <v>36.754999999999995</v>
      </c>
      <c r="L12" s="56">
        <v>31.83</v>
      </c>
      <c r="M12" s="56">
        <v>35.47</v>
      </c>
      <c r="N12" s="56">
        <v>30.754999999999999</v>
      </c>
      <c r="O12" s="56">
        <v>40.793902439024393</v>
      </c>
      <c r="P12" s="56">
        <v>36.399756097560967</v>
      </c>
      <c r="Q12" s="56">
        <v>32.55073170731707</v>
      </c>
      <c r="R12" s="56">
        <v>31.445</v>
      </c>
    </row>
    <row r="13" spans="1:18" s="55" customFormat="1" x14ac:dyDescent="0.5">
      <c r="A13" s="55">
        <v>2</v>
      </c>
      <c r="B13" s="55" t="s">
        <v>55</v>
      </c>
      <c r="C13" s="55" t="s">
        <v>45</v>
      </c>
      <c r="D13" s="55" t="s">
        <v>51</v>
      </c>
      <c r="E13" s="55" t="s">
        <v>59</v>
      </c>
      <c r="G13" s="56">
        <v>44.38</v>
      </c>
      <c r="H13" s="56">
        <v>41.15</v>
      </c>
      <c r="I13" s="56">
        <v>39.57</v>
      </c>
      <c r="J13" s="56">
        <v>36.72</v>
      </c>
      <c r="K13" s="56">
        <v>37.5</v>
      </c>
      <c r="L13" s="56">
        <v>32.474999999999994</v>
      </c>
      <c r="M13" s="56">
        <v>36.19</v>
      </c>
      <c r="N13" s="56">
        <v>31.38</v>
      </c>
      <c r="O13" s="56">
        <v>41.622682926829263</v>
      </c>
      <c r="P13" s="56">
        <v>37.137073170731711</v>
      </c>
      <c r="Q13" s="56">
        <v>33.210365853658537</v>
      </c>
      <c r="R13" s="56">
        <v>32.083902439024392</v>
      </c>
    </row>
    <row r="14" spans="1:18" s="55" customFormat="1" x14ac:dyDescent="0.5">
      <c r="A14" s="55">
        <v>2</v>
      </c>
      <c r="B14" s="55" t="s">
        <v>55</v>
      </c>
      <c r="C14" s="55" t="s">
        <v>45</v>
      </c>
      <c r="D14" s="55" t="s">
        <v>53</v>
      </c>
      <c r="E14" s="55" t="s">
        <v>60</v>
      </c>
      <c r="G14" s="56">
        <v>42.64</v>
      </c>
      <c r="H14" s="56">
        <v>39.53</v>
      </c>
      <c r="I14" s="56">
        <v>38.020000000000003</v>
      </c>
      <c r="J14" s="56">
        <v>35.28</v>
      </c>
      <c r="K14" s="56">
        <v>36.025000000000006</v>
      </c>
      <c r="L14" s="56">
        <v>31.195</v>
      </c>
      <c r="M14" s="56">
        <v>34.765000000000001</v>
      </c>
      <c r="N14" s="56">
        <v>30.145</v>
      </c>
      <c r="O14" s="56">
        <v>39.985121951219519</v>
      </c>
      <c r="P14" s="56">
        <v>35.680975609756103</v>
      </c>
      <c r="Q14" s="56">
        <v>31.90182926829268</v>
      </c>
      <c r="R14" s="56">
        <v>30.821097560975609</v>
      </c>
    </row>
    <row r="15" spans="1:18" s="55" customFormat="1" x14ac:dyDescent="0.5">
      <c r="A15" s="55">
        <v>3</v>
      </c>
      <c r="B15" s="55" t="s">
        <v>61</v>
      </c>
      <c r="C15" s="55" t="s">
        <v>45</v>
      </c>
      <c r="D15" s="55" t="s">
        <v>4</v>
      </c>
      <c r="E15" s="55" t="s">
        <v>62</v>
      </c>
      <c r="G15" s="56">
        <v>35</v>
      </c>
      <c r="H15" s="56">
        <v>32.11</v>
      </c>
      <c r="I15" s="56">
        <v>31</v>
      </c>
      <c r="J15" s="56">
        <v>28.47</v>
      </c>
      <c r="K15" s="56">
        <v>28.3</v>
      </c>
      <c r="L15" s="56">
        <v>24.4</v>
      </c>
      <c r="M15" s="56">
        <v>27.299999999999997</v>
      </c>
      <c r="N15" s="56">
        <v>23.5</v>
      </c>
      <c r="O15" s="56">
        <v>32.532926829268291</v>
      </c>
      <c r="P15" s="56">
        <v>28.84024390243902</v>
      </c>
      <c r="Q15" s="56">
        <v>24.970731707317071</v>
      </c>
      <c r="R15" s="56">
        <v>24.056097560975608</v>
      </c>
    </row>
    <row r="16" spans="1:18" s="55" customFormat="1" x14ac:dyDescent="0.5">
      <c r="A16" s="55">
        <v>3</v>
      </c>
      <c r="B16" s="55" t="s">
        <v>61</v>
      </c>
      <c r="C16" s="55" t="s">
        <v>45</v>
      </c>
      <c r="D16" s="55" t="s">
        <v>47</v>
      </c>
      <c r="E16" s="55" t="s">
        <v>63</v>
      </c>
      <c r="G16" s="56">
        <v>36.76</v>
      </c>
      <c r="H16" s="56">
        <v>33.72</v>
      </c>
      <c r="I16" s="56">
        <v>32.56</v>
      </c>
      <c r="J16" s="56">
        <v>29.9</v>
      </c>
      <c r="K16" s="56">
        <v>29.725000000000001</v>
      </c>
      <c r="L16" s="56">
        <v>25.630000000000003</v>
      </c>
      <c r="M16" s="56">
        <v>28.675000000000001</v>
      </c>
      <c r="N16" s="56">
        <v>24.684999999999999</v>
      </c>
      <c r="O16" s="56">
        <v>34.164878048780487</v>
      </c>
      <c r="P16" s="56">
        <v>30.28926829268293</v>
      </c>
      <c r="Q16" s="56">
        <v>26.229268292682924</v>
      </c>
      <c r="R16" s="56">
        <v>25.268902439024391</v>
      </c>
    </row>
    <row r="17" spans="1:18" s="55" customFormat="1" x14ac:dyDescent="0.5">
      <c r="A17" s="55">
        <v>3</v>
      </c>
      <c r="B17" s="55" t="s">
        <v>61</v>
      </c>
      <c r="C17" s="55" t="s">
        <v>45</v>
      </c>
      <c r="D17" s="55" t="s">
        <v>49</v>
      </c>
      <c r="E17" s="55" t="s">
        <v>64</v>
      </c>
      <c r="G17" s="56">
        <v>37.5</v>
      </c>
      <c r="H17" s="56">
        <v>34.4</v>
      </c>
      <c r="I17" s="56">
        <v>33.22</v>
      </c>
      <c r="J17" s="56">
        <v>30.51</v>
      </c>
      <c r="K17" s="56">
        <v>30.33</v>
      </c>
      <c r="L17" s="56">
        <v>26.15</v>
      </c>
      <c r="M17" s="56">
        <v>29.254999999999999</v>
      </c>
      <c r="N17" s="56">
        <v>25.184999999999999</v>
      </c>
      <c r="O17" s="56">
        <v>34.853658536585357</v>
      </c>
      <c r="P17" s="56">
        <v>30.906585365853658</v>
      </c>
      <c r="Q17" s="56">
        <v>26.761707317073171</v>
      </c>
      <c r="R17" s="56">
        <v>25.780609756097562</v>
      </c>
    </row>
    <row r="18" spans="1:18" s="55" customFormat="1" x14ac:dyDescent="0.5">
      <c r="A18" s="55">
        <v>3</v>
      </c>
      <c r="B18" s="55" t="s">
        <v>61</v>
      </c>
      <c r="C18" s="55" t="s">
        <v>45</v>
      </c>
      <c r="D18" s="55" t="s">
        <v>51</v>
      </c>
      <c r="E18" s="55" t="s">
        <v>65</v>
      </c>
      <c r="G18" s="56">
        <v>38.26</v>
      </c>
      <c r="H18" s="56">
        <v>35.1</v>
      </c>
      <c r="I18" s="56">
        <v>33.89</v>
      </c>
      <c r="J18" s="56">
        <v>31.13</v>
      </c>
      <c r="K18" s="56">
        <v>30.945</v>
      </c>
      <c r="L18" s="56">
        <v>26.68</v>
      </c>
      <c r="M18" s="56">
        <v>29.85</v>
      </c>
      <c r="N18" s="56">
        <v>25.695</v>
      </c>
      <c r="O18" s="56">
        <v>35.562439024390237</v>
      </c>
      <c r="P18" s="56">
        <v>31.533902439024391</v>
      </c>
      <c r="Q18" s="56">
        <v>27.304146341463415</v>
      </c>
      <c r="R18" s="56">
        <v>26.303048780487806</v>
      </c>
    </row>
    <row r="19" spans="1:18" s="55" customFormat="1" x14ac:dyDescent="0.5">
      <c r="A19" s="55">
        <v>3</v>
      </c>
      <c r="B19" s="55" t="s">
        <v>61</v>
      </c>
      <c r="C19" s="55" t="s">
        <v>45</v>
      </c>
      <c r="D19" s="55" t="s">
        <v>53</v>
      </c>
      <c r="E19" s="55" t="s">
        <v>66</v>
      </c>
      <c r="G19" s="56">
        <v>36.76</v>
      </c>
      <c r="H19" s="56">
        <v>33.72</v>
      </c>
      <c r="I19" s="56">
        <v>32.56</v>
      </c>
      <c r="J19" s="56">
        <v>29.9</v>
      </c>
      <c r="K19" s="56">
        <v>29.725000000000001</v>
      </c>
      <c r="L19" s="56">
        <v>25.630000000000003</v>
      </c>
      <c r="M19" s="56">
        <v>28.675000000000001</v>
      </c>
      <c r="N19" s="56">
        <v>24.684999999999999</v>
      </c>
      <c r="O19" s="56">
        <v>34.164878048780487</v>
      </c>
      <c r="P19" s="56">
        <v>30.28926829268293</v>
      </c>
      <c r="Q19" s="56">
        <v>26.229268292682924</v>
      </c>
      <c r="R19" s="56">
        <v>25.268902439024391</v>
      </c>
    </row>
    <row r="20" spans="1:18" s="55" customFormat="1" x14ac:dyDescent="0.5">
      <c r="A20" s="55">
        <v>4</v>
      </c>
      <c r="B20" s="55" t="s">
        <v>67</v>
      </c>
      <c r="C20" s="55" t="s">
        <v>45</v>
      </c>
      <c r="D20" s="55" t="s">
        <v>4</v>
      </c>
      <c r="E20" s="55" t="s">
        <v>68</v>
      </c>
      <c r="G20" s="56">
        <v>56.5</v>
      </c>
      <c r="H20" s="56">
        <v>51.4</v>
      </c>
      <c r="I20" s="56">
        <v>54.2</v>
      </c>
      <c r="J20" s="56">
        <v>49</v>
      </c>
      <c r="K20" s="56">
        <v>51.900000000000006</v>
      </c>
      <c r="L20" s="56">
        <v>43.1</v>
      </c>
      <c r="M20" s="56">
        <v>49.599999999999994</v>
      </c>
      <c r="N20" s="56">
        <v>41</v>
      </c>
      <c r="O20" s="56">
        <v>52.146341463414636</v>
      </c>
      <c r="P20" s="56">
        <v>49.760975609756102</v>
      </c>
      <c r="Q20" s="56">
        <v>44.387804878048769</v>
      </c>
      <c r="R20" s="56">
        <v>42.25853658536586</v>
      </c>
    </row>
    <row r="21" spans="1:18" s="55" customFormat="1" x14ac:dyDescent="0.5">
      <c r="A21" s="55">
        <v>4</v>
      </c>
      <c r="B21" s="55" t="s">
        <v>67</v>
      </c>
      <c r="C21" s="55" t="s">
        <v>45</v>
      </c>
      <c r="D21" s="55" t="s">
        <v>47</v>
      </c>
      <c r="E21" s="55" t="s">
        <v>69</v>
      </c>
      <c r="G21" s="56">
        <v>59.335000000000001</v>
      </c>
      <c r="H21" s="56">
        <v>53.980000000000004</v>
      </c>
      <c r="I21" s="56">
        <v>56.92</v>
      </c>
      <c r="J21" s="56">
        <v>51.46</v>
      </c>
      <c r="K21" s="56">
        <v>54.505000000000003</v>
      </c>
      <c r="L21" s="56">
        <v>45.265000000000001</v>
      </c>
      <c r="M21" s="56">
        <v>52.09</v>
      </c>
      <c r="N21" s="56">
        <v>43.06</v>
      </c>
      <c r="O21" s="56">
        <v>54.763658536585368</v>
      </c>
      <c r="P21" s="56">
        <v>52.259024390243901</v>
      </c>
      <c r="Q21" s="56">
        <v>46.617195121951227</v>
      </c>
      <c r="R21" s="56">
        <v>44.381463414634148</v>
      </c>
    </row>
    <row r="22" spans="1:18" s="55" customFormat="1" x14ac:dyDescent="0.5">
      <c r="A22" s="55">
        <v>4</v>
      </c>
      <c r="B22" s="55" t="s">
        <v>67</v>
      </c>
      <c r="C22" s="55" t="s">
        <v>45</v>
      </c>
      <c r="D22" s="55" t="s">
        <v>49</v>
      </c>
      <c r="E22" s="55" t="s">
        <v>70</v>
      </c>
      <c r="G22" s="56">
        <v>60.534999999999997</v>
      </c>
      <c r="H22" s="56">
        <v>55.07</v>
      </c>
      <c r="I22" s="56">
        <v>58.07</v>
      </c>
      <c r="J22" s="56">
        <v>52.5</v>
      </c>
      <c r="K22" s="56">
        <v>55.61</v>
      </c>
      <c r="L22" s="56">
        <v>46.18</v>
      </c>
      <c r="M22" s="56">
        <v>53.144999999999996</v>
      </c>
      <c r="N22" s="56">
        <v>43.93</v>
      </c>
      <c r="O22" s="56">
        <v>55.86975609756098</v>
      </c>
      <c r="P22" s="56">
        <v>53.31512195121951</v>
      </c>
      <c r="Q22" s="56">
        <v>47.559999999999995</v>
      </c>
      <c r="R22" s="56">
        <v>45.278536585365856</v>
      </c>
    </row>
    <row r="23" spans="1:18" s="55" customFormat="1" x14ac:dyDescent="0.5">
      <c r="A23" s="55">
        <v>4</v>
      </c>
      <c r="B23" s="55" t="s">
        <v>67</v>
      </c>
      <c r="C23" s="55" t="s">
        <v>45</v>
      </c>
      <c r="D23" s="55" t="s">
        <v>51</v>
      </c>
      <c r="E23" s="55" t="s">
        <v>71</v>
      </c>
      <c r="G23" s="56">
        <v>61.754999999999995</v>
      </c>
      <c r="H23" s="56">
        <v>56.18</v>
      </c>
      <c r="I23" s="56">
        <v>59.239999999999995</v>
      </c>
      <c r="J23" s="56">
        <v>53.56</v>
      </c>
      <c r="K23" s="56">
        <v>56.734999999999999</v>
      </c>
      <c r="L23" s="56">
        <v>47.11</v>
      </c>
      <c r="M23" s="56">
        <v>54.22</v>
      </c>
      <c r="N23" s="56">
        <v>44.814999999999998</v>
      </c>
      <c r="O23" s="56">
        <v>56.995853658536582</v>
      </c>
      <c r="P23" s="56">
        <v>54.391219512195121</v>
      </c>
      <c r="Q23" s="56">
        <v>48.518536585365851</v>
      </c>
      <c r="R23" s="56">
        <v>46.191341463414631</v>
      </c>
    </row>
    <row r="24" spans="1:18" s="55" customFormat="1" x14ac:dyDescent="0.5">
      <c r="A24" s="55">
        <v>4</v>
      </c>
      <c r="B24" s="55" t="s">
        <v>67</v>
      </c>
      <c r="C24" s="55" t="s">
        <v>45</v>
      </c>
      <c r="D24" s="55" t="s">
        <v>53</v>
      </c>
      <c r="E24" s="55" t="s">
        <v>72</v>
      </c>
      <c r="G24" s="56">
        <v>59.335000000000001</v>
      </c>
      <c r="H24" s="56">
        <v>53.980000000000004</v>
      </c>
      <c r="I24" s="56">
        <v>56.92</v>
      </c>
      <c r="J24" s="56">
        <v>51.46</v>
      </c>
      <c r="K24" s="56">
        <v>54.505000000000003</v>
      </c>
      <c r="L24" s="56">
        <v>45.265000000000001</v>
      </c>
      <c r="M24" s="56">
        <v>52.09</v>
      </c>
      <c r="N24" s="56">
        <v>43.06</v>
      </c>
      <c r="O24" s="56">
        <v>54.763658536585368</v>
      </c>
      <c r="P24" s="56">
        <v>52.259024390243901</v>
      </c>
      <c r="Q24" s="56">
        <v>46.617195121951227</v>
      </c>
      <c r="R24" s="56">
        <v>44.381463414634148</v>
      </c>
    </row>
    <row r="25" spans="1:18" s="55" customFormat="1" x14ac:dyDescent="0.5">
      <c r="A25" s="55">
        <v>5</v>
      </c>
      <c r="B25" s="55" t="s">
        <v>73</v>
      </c>
      <c r="C25" s="55" t="s">
        <v>45</v>
      </c>
      <c r="D25" s="55" t="s">
        <v>4</v>
      </c>
      <c r="E25" s="55" t="s">
        <v>74</v>
      </c>
      <c r="G25" s="56">
        <v>49.5</v>
      </c>
      <c r="H25" s="56">
        <v>45.8</v>
      </c>
      <c r="I25" s="56">
        <v>47.900000000000006</v>
      </c>
      <c r="J25" s="56">
        <v>44.099999999999994</v>
      </c>
      <c r="K25" s="56">
        <v>46.2</v>
      </c>
      <c r="L25" s="56">
        <v>39.799999999999997</v>
      </c>
      <c r="M25" s="56">
        <v>44.5</v>
      </c>
      <c r="N25" s="56">
        <v>38.1</v>
      </c>
      <c r="O25" s="56">
        <v>46.341463414634148</v>
      </c>
      <c r="P25" s="56">
        <v>44.65609756097561</v>
      </c>
      <c r="Q25" s="56">
        <v>40.736585365853657</v>
      </c>
      <c r="R25" s="56">
        <v>39.036585365853661</v>
      </c>
    </row>
    <row r="26" spans="1:18" s="55" customFormat="1" x14ac:dyDescent="0.5">
      <c r="A26" s="55">
        <v>5</v>
      </c>
      <c r="B26" s="55" t="s">
        <v>73</v>
      </c>
      <c r="C26" s="55" t="s">
        <v>45</v>
      </c>
      <c r="D26" s="55" t="s">
        <v>47</v>
      </c>
      <c r="E26" s="55" t="s">
        <v>75</v>
      </c>
      <c r="G26" s="56">
        <v>51.984999999999999</v>
      </c>
      <c r="H26" s="56">
        <v>48.1</v>
      </c>
      <c r="I26" s="56">
        <v>50.305</v>
      </c>
      <c r="J26" s="56">
        <v>46.314999999999998</v>
      </c>
      <c r="K26" s="56">
        <v>48.519999999999996</v>
      </c>
      <c r="L26" s="56">
        <v>41.8</v>
      </c>
      <c r="M26" s="56">
        <v>46.734999999999999</v>
      </c>
      <c r="N26" s="56">
        <v>40.015000000000001</v>
      </c>
      <c r="O26" s="56">
        <v>48.668536585365857</v>
      </c>
      <c r="P26" s="56">
        <v>46.89890243902439</v>
      </c>
      <c r="Q26" s="56">
        <v>42.783414634146339</v>
      </c>
      <c r="R26" s="56">
        <v>40.998414634146343</v>
      </c>
    </row>
    <row r="27" spans="1:18" s="55" customFormat="1" x14ac:dyDescent="0.5">
      <c r="A27" s="55">
        <v>5</v>
      </c>
      <c r="B27" s="55" t="s">
        <v>73</v>
      </c>
      <c r="C27" s="55" t="s">
        <v>45</v>
      </c>
      <c r="D27" s="55" t="s">
        <v>49</v>
      </c>
      <c r="E27" s="55" t="s">
        <v>76</v>
      </c>
      <c r="G27" s="56">
        <v>53.034999999999997</v>
      </c>
      <c r="H27" s="56">
        <v>49.075000000000003</v>
      </c>
      <c r="I27" s="56">
        <v>51.32</v>
      </c>
      <c r="J27" s="56">
        <v>47.25</v>
      </c>
      <c r="K27" s="56">
        <v>49.5</v>
      </c>
      <c r="L27" s="56">
        <v>42.644999999999996</v>
      </c>
      <c r="M27" s="56">
        <v>47.68</v>
      </c>
      <c r="N27" s="56">
        <v>40.825000000000003</v>
      </c>
      <c r="O27" s="56">
        <v>49.654512195121953</v>
      </c>
      <c r="P27" s="56">
        <v>47.845609756097559</v>
      </c>
      <c r="Q27" s="56">
        <v>43.648170731707317</v>
      </c>
      <c r="R27" s="56">
        <v>41.828170731707317</v>
      </c>
    </row>
    <row r="28" spans="1:18" s="55" customFormat="1" x14ac:dyDescent="0.5">
      <c r="A28" s="55">
        <v>5</v>
      </c>
      <c r="B28" s="55" t="s">
        <v>73</v>
      </c>
      <c r="C28" s="55" t="s">
        <v>45</v>
      </c>
      <c r="D28" s="55" t="s">
        <v>51</v>
      </c>
      <c r="E28" s="55" t="s">
        <v>77</v>
      </c>
      <c r="G28" s="56">
        <v>54.12</v>
      </c>
      <c r="H28" s="56">
        <v>50.07</v>
      </c>
      <c r="I28" s="56">
        <v>52.355000000000004</v>
      </c>
      <c r="J28" s="56">
        <v>48.204999999999998</v>
      </c>
      <c r="K28" s="56">
        <v>50.5</v>
      </c>
      <c r="L28" s="56">
        <v>43.504999999999995</v>
      </c>
      <c r="M28" s="56">
        <v>48.644999999999996</v>
      </c>
      <c r="N28" s="56">
        <v>41.65</v>
      </c>
      <c r="O28" s="56">
        <v>50.662682926829277</v>
      </c>
      <c r="P28" s="56">
        <v>48.812317073170732</v>
      </c>
      <c r="Q28" s="56">
        <v>44.528658536585368</v>
      </c>
      <c r="R28" s="56">
        <v>42.673658536585364</v>
      </c>
    </row>
    <row r="29" spans="1:18" s="55" customFormat="1" x14ac:dyDescent="0.5">
      <c r="A29" s="55">
        <v>5</v>
      </c>
      <c r="B29" s="55" t="s">
        <v>73</v>
      </c>
      <c r="C29" s="55" t="s">
        <v>45</v>
      </c>
      <c r="D29" s="55" t="s">
        <v>53</v>
      </c>
      <c r="E29" s="55" t="s">
        <v>78</v>
      </c>
      <c r="G29" s="56">
        <v>51.984999999999999</v>
      </c>
      <c r="H29" s="56">
        <v>48.1</v>
      </c>
      <c r="I29" s="56">
        <v>50.305</v>
      </c>
      <c r="J29" s="56">
        <v>46.314999999999998</v>
      </c>
      <c r="K29" s="56">
        <v>48.519999999999996</v>
      </c>
      <c r="L29" s="56">
        <v>41.8</v>
      </c>
      <c r="M29" s="56">
        <v>46.734999999999999</v>
      </c>
      <c r="N29" s="56">
        <v>40.015000000000001</v>
      </c>
      <c r="O29" s="56">
        <v>48.668536585365857</v>
      </c>
      <c r="P29" s="56">
        <v>46.89890243902439</v>
      </c>
      <c r="Q29" s="56">
        <v>42.783414634146339</v>
      </c>
      <c r="R29" s="56">
        <v>40.998414634146343</v>
      </c>
    </row>
    <row r="30" spans="1:18" s="55" customFormat="1" x14ac:dyDescent="0.5">
      <c r="A30" s="55">
        <v>6</v>
      </c>
      <c r="B30" s="55" t="s">
        <v>79</v>
      </c>
      <c r="C30" s="55" t="s">
        <v>45</v>
      </c>
      <c r="D30" s="55" t="s">
        <v>4</v>
      </c>
      <c r="E30" s="55" t="s">
        <v>80</v>
      </c>
      <c r="G30" s="56">
        <v>50.4</v>
      </c>
      <c r="H30" s="56">
        <v>46</v>
      </c>
      <c r="I30" s="56">
        <v>48.4</v>
      </c>
      <c r="J30" s="56">
        <v>44</v>
      </c>
      <c r="K30" s="56">
        <v>46.4</v>
      </c>
      <c r="L30" s="56">
        <v>39</v>
      </c>
      <c r="M30" s="56">
        <v>44.599999999999994</v>
      </c>
      <c r="N30" s="56">
        <v>37.200000000000003</v>
      </c>
      <c r="O30" s="56">
        <v>46.643902439024387</v>
      </c>
      <c r="P30" s="56">
        <v>44.643902439024387</v>
      </c>
      <c r="Q30" s="56">
        <v>40.082926829268295</v>
      </c>
      <c r="R30" s="56">
        <v>38.282926829268291</v>
      </c>
    </row>
    <row r="31" spans="1:18" s="55" customFormat="1" x14ac:dyDescent="0.5">
      <c r="A31" s="55">
        <v>6</v>
      </c>
      <c r="B31" s="55" t="s">
        <v>79</v>
      </c>
      <c r="C31" s="55" t="s">
        <v>45</v>
      </c>
      <c r="D31" s="55" t="s">
        <v>47</v>
      </c>
      <c r="E31" s="55" t="s">
        <v>81</v>
      </c>
      <c r="G31" s="56">
        <v>52.93</v>
      </c>
      <c r="H31" s="56">
        <v>48.31</v>
      </c>
      <c r="I31" s="56">
        <v>50.83</v>
      </c>
      <c r="J31" s="56">
        <v>46.21</v>
      </c>
      <c r="K31" s="56">
        <v>48.730000000000004</v>
      </c>
      <c r="L31" s="56">
        <v>40.96</v>
      </c>
      <c r="M31" s="56">
        <v>46.84</v>
      </c>
      <c r="N31" s="56">
        <v>39.07</v>
      </c>
      <c r="O31" s="56">
        <v>48.986097560975608</v>
      </c>
      <c r="P31" s="56">
        <v>46.886097560975614</v>
      </c>
      <c r="Q31" s="56">
        <v>42.097073170731711</v>
      </c>
      <c r="R31" s="56">
        <v>40.207073170731704</v>
      </c>
    </row>
    <row r="32" spans="1:18" s="55" customFormat="1" x14ac:dyDescent="0.5">
      <c r="A32" s="55">
        <v>6</v>
      </c>
      <c r="B32" s="55" t="s">
        <v>79</v>
      </c>
      <c r="C32" s="55" t="s">
        <v>45</v>
      </c>
      <c r="D32" s="55" t="s">
        <v>49</v>
      </c>
      <c r="E32" s="55" t="s">
        <v>82</v>
      </c>
      <c r="G32" s="56">
        <v>54</v>
      </c>
      <c r="H32" s="56">
        <v>49.284999999999997</v>
      </c>
      <c r="I32" s="56">
        <v>51.86</v>
      </c>
      <c r="J32" s="56">
        <v>47.144999999999996</v>
      </c>
      <c r="K32" s="56">
        <v>49.715000000000003</v>
      </c>
      <c r="L32" s="56">
        <v>41.79</v>
      </c>
      <c r="M32" s="56">
        <v>47.784999999999997</v>
      </c>
      <c r="N32" s="56">
        <v>39.86</v>
      </c>
      <c r="O32" s="56">
        <v>49.975000000000001</v>
      </c>
      <c r="P32" s="56">
        <v>47.834999999999994</v>
      </c>
      <c r="Q32" s="56">
        <v>42.949756097560979</v>
      </c>
      <c r="R32" s="56">
        <v>41.019756097560986</v>
      </c>
    </row>
    <row r="33" spans="1:18" s="55" customFormat="1" x14ac:dyDescent="0.5">
      <c r="A33" s="55">
        <v>6</v>
      </c>
      <c r="B33" s="55" t="s">
        <v>79</v>
      </c>
      <c r="C33" s="55" t="s">
        <v>45</v>
      </c>
      <c r="D33" s="55" t="s">
        <v>51</v>
      </c>
      <c r="E33" s="55" t="s">
        <v>83</v>
      </c>
      <c r="G33" s="56">
        <v>55.09</v>
      </c>
      <c r="H33" s="56">
        <v>50.28</v>
      </c>
      <c r="I33" s="56">
        <v>52.91</v>
      </c>
      <c r="J33" s="56">
        <v>48.094999999999999</v>
      </c>
      <c r="K33" s="56">
        <v>50.72</v>
      </c>
      <c r="L33" s="56">
        <v>42.635000000000005</v>
      </c>
      <c r="M33" s="56">
        <v>48.75</v>
      </c>
      <c r="N33" s="56">
        <v>40.665000000000006</v>
      </c>
      <c r="O33" s="56">
        <v>50.983902439024398</v>
      </c>
      <c r="P33" s="56">
        <v>48.799634146341468</v>
      </c>
      <c r="Q33" s="56">
        <v>43.818170731707326</v>
      </c>
      <c r="R33" s="56">
        <v>41.84817073170732</v>
      </c>
    </row>
    <row r="34" spans="1:18" s="55" customFormat="1" x14ac:dyDescent="0.5">
      <c r="A34" s="55">
        <v>6</v>
      </c>
      <c r="B34" s="55" t="s">
        <v>79</v>
      </c>
      <c r="C34" s="55" t="s">
        <v>45</v>
      </c>
      <c r="D34" s="55" t="s">
        <v>53</v>
      </c>
      <c r="E34" s="55" t="s">
        <v>84</v>
      </c>
      <c r="G34" s="56">
        <v>52.93</v>
      </c>
      <c r="H34" s="56">
        <v>48.31</v>
      </c>
      <c r="I34" s="56">
        <v>50.83</v>
      </c>
      <c r="J34" s="56">
        <v>46.21</v>
      </c>
      <c r="K34" s="56">
        <v>48.730000000000004</v>
      </c>
      <c r="L34" s="56">
        <v>40.96</v>
      </c>
      <c r="M34" s="56">
        <v>46.84</v>
      </c>
      <c r="N34" s="56">
        <v>39.07</v>
      </c>
      <c r="O34" s="56">
        <v>48.986097560975608</v>
      </c>
      <c r="P34" s="56">
        <v>46.886097560975614</v>
      </c>
      <c r="Q34" s="56">
        <v>42.097073170731711</v>
      </c>
      <c r="R34" s="56">
        <v>40.207073170731704</v>
      </c>
    </row>
    <row r="35" spans="1:18" s="55" customFormat="1" x14ac:dyDescent="0.5">
      <c r="A35" s="55">
        <v>7</v>
      </c>
      <c r="B35" s="55" t="s">
        <v>85</v>
      </c>
      <c r="C35" s="55" t="s">
        <v>45</v>
      </c>
      <c r="D35" s="55" t="s">
        <v>4</v>
      </c>
      <c r="E35" s="55" t="s">
        <v>86</v>
      </c>
      <c r="G35" s="56">
        <v>31.8</v>
      </c>
      <c r="H35" s="56">
        <v>29.7</v>
      </c>
      <c r="I35" s="56">
        <v>29.2</v>
      </c>
      <c r="J35" s="56">
        <v>27.1</v>
      </c>
      <c r="K35" s="56">
        <v>28.3</v>
      </c>
      <c r="L35" s="56">
        <v>24.6</v>
      </c>
      <c r="M35" s="56">
        <v>27.299999999999997</v>
      </c>
      <c r="N35" s="56">
        <v>23.700000000000003</v>
      </c>
      <c r="O35" s="56">
        <v>30.007317073170729</v>
      </c>
      <c r="P35" s="56">
        <v>27.407317073170734</v>
      </c>
      <c r="Q35" s="56">
        <v>25.141463414634146</v>
      </c>
      <c r="R35" s="56">
        <v>24.226829268292683</v>
      </c>
    </row>
    <row r="36" spans="1:18" s="55" customFormat="1" x14ac:dyDescent="0.5">
      <c r="A36" s="55">
        <v>7</v>
      </c>
      <c r="B36" s="55" t="s">
        <v>85</v>
      </c>
      <c r="C36" s="55" t="s">
        <v>45</v>
      </c>
      <c r="D36" s="55" t="s">
        <v>47</v>
      </c>
      <c r="E36" s="55" t="s">
        <v>87</v>
      </c>
      <c r="G36" s="56">
        <v>33.4</v>
      </c>
      <c r="H36" s="56">
        <v>31.19</v>
      </c>
      <c r="I36" s="56">
        <v>30.67</v>
      </c>
      <c r="J36" s="56">
        <v>28.465</v>
      </c>
      <c r="K36" s="56">
        <v>29.725000000000001</v>
      </c>
      <c r="L36" s="56">
        <v>25.84</v>
      </c>
      <c r="M36" s="56">
        <v>28.675000000000001</v>
      </c>
      <c r="N36" s="56">
        <v>24.895</v>
      </c>
      <c r="O36" s="56">
        <v>31.51341463414634</v>
      </c>
      <c r="P36" s="56">
        <v>28.787682926829262</v>
      </c>
      <c r="Q36" s="56">
        <v>26.408536585365855</v>
      </c>
      <c r="R36" s="56">
        <v>25.448170731707314</v>
      </c>
    </row>
    <row r="37" spans="1:18" s="55" customFormat="1" x14ac:dyDescent="0.5">
      <c r="A37" s="55">
        <v>7</v>
      </c>
      <c r="B37" s="55" t="s">
        <v>85</v>
      </c>
      <c r="C37" s="55" t="s">
        <v>45</v>
      </c>
      <c r="D37" s="55" t="s">
        <v>49</v>
      </c>
      <c r="E37" s="55" t="s">
        <v>88</v>
      </c>
      <c r="G37" s="56">
        <v>34.08</v>
      </c>
      <c r="H37" s="56">
        <v>31.82</v>
      </c>
      <c r="I37" s="56">
        <v>31.295000000000002</v>
      </c>
      <c r="J37" s="56">
        <v>29.045000000000002</v>
      </c>
      <c r="K37" s="56">
        <v>30.33</v>
      </c>
      <c r="L37" s="56">
        <v>26.364999999999998</v>
      </c>
      <c r="M37" s="56">
        <v>29.254999999999999</v>
      </c>
      <c r="N37" s="56">
        <v>25.4</v>
      </c>
      <c r="O37" s="56">
        <v>32.150731707317071</v>
      </c>
      <c r="P37" s="56">
        <v>29.374268292682927</v>
      </c>
      <c r="Q37" s="56">
        <v>26.945243902439024</v>
      </c>
      <c r="R37" s="56">
        <v>25.964146341463412</v>
      </c>
    </row>
    <row r="38" spans="1:18" s="55" customFormat="1" x14ac:dyDescent="0.5">
      <c r="A38" s="55">
        <v>7</v>
      </c>
      <c r="B38" s="55" t="s">
        <v>85</v>
      </c>
      <c r="C38" s="55" t="s">
        <v>45</v>
      </c>
      <c r="D38" s="55" t="s">
        <v>51</v>
      </c>
      <c r="E38" s="55" t="s">
        <v>89</v>
      </c>
      <c r="G38" s="56">
        <v>34.770000000000003</v>
      </c>
      <c r="H38" s="56">
        <v>32.46</v>
      </c>
      <c r="I38" s="56">
        <v>31.93</v>
      </c>
      <c r="J38" s="56">
        <v>29.634999999999998</v>
      </c>
      <c r="K38" s="56">
        <v>30.945</v>
      </c>
      <c r="L38" s="56">
        <v>26.9</v>
      </c>
      <c r="M38" s="56">
        <v>29.85</v>
      </c>
      <c r="N38" s="56">
        <v>25.914999999999999</v>
      </c>
      <c r="O38" s="56">
        <v>32.798048780487797</v>
      </c>
      <c r="P38" s="56">
        <v>29.970853658536583</v>
      </c>
      <c r="Q38" s="56">
        <v>27.491951219512195</v>
      </c>
      <c r="R38" s="56">
        <v>26.490853658536587</v>
      </c>
    </row>
    <row r="39" spans="1:18" s="55" customFormat="1" x14ac:dyDescent="0.5">
      <c r="A39" s="55">
        <v>7</v>
      </c>
      <c r="B39" s="55" t="s">
        <v>85</v>
      </c>
      <c r="C39" s="55" t="s">
        <v>45</v>
      </c>
      <c r="D39" s="55" t="s">
        <v>53</v>
      </c>
      <c r="E39" s="55" t="s">
        <v>90</v>
      </c>
      <c r="G39" s="56">
        <v>33.4</v>
      </c>
      <c r="H39" s="56">
        <v>31.19</v>
      </c>
      <c r="I39" s="56">
        <v>30.67</v>
      </c>
      <c r="J39" s="56">
        <v>28.465</v>
      </c>
      <c r="K39" s="56">
        <v>29.725000000000001</v>
      </c>
      <c r="L39" s="56">
        <v>25.84</v>
      </c>
      <c r="M39" s="56">
        <v>28.675000000000001</v>
      </c>
      <c r="N39" s="56">
        <v>24.895</v>
      </c>
      <c r="O39" s="56">
        <v>31.51341463414634</v>
      </c>
      <c r="P39" s="56">
        <v>28.787682926829262</v>
      </c>
      <c r="Q39" s="56">
        <v>26.408536585365855</v>
      </c>
      <c r="R39" s="56">
        <v>25.448170731707314</v>
      </c>
    </row>
    <row r="40" spans="1:18" s="55" customFormat="1" x14ac:dyDescent="0.5">
      <c r="A40" s="55">
        <v>8</v>
      </c>
      <c r="B40" s="55" t="s">
        <v>91</v>
      </c>
      <c r="C40" s="55" t="s">
        <v>45</v>
      </c>
      <c r="D40" s="55" t="s">
        <v>4</v>
      </c>
      <c r="E40" s="55" t="s">
        <v>92</v>
      </c>
      <c r="G40" s="56">
        <v>35.4</v>
      </c>
      <c r="H40" s="56">
        <v>32.97</v>
      </c>
      <c r="I40" s="56">
        <v>31.2</v>
      </c>
      <c r="J40" s="56">
        <v>29.22</v>
      </c>
      <c r="K40" s="56">
        <v>29.1</v>
      </c>
      <c r="L40" s="56">
        <v>25.8</v>
      </c>
      <c r="M40" s="56">
        <v>28.299999999999997</v>
      </c>
      <c r="N40" s="56">
        <v>25.1</v>
      </c>
      <c r="O40" s="56">
        <v>33.325609756097563</v>
      </c>
      <c r="P40" s="56">
        <v>29.50975609756097</v>
      </c>
      <c r="Q40" s="56">
        <v>26.282926829268291</v>
      </c>
      <c r="R40" s="56">
        <v>25.568292682926831</v>
      </c>
    </row>
    <row r="41" spans="1:18" s="55" customFormat="1" x14ac:dyDescent="0.5">
      <c r="A41" s="55">
        <v>8</v>
      </c>
      <c r="B41" s="55" t="s">
        <v>91</v>
      </c>
      <c r="C41" s="55" t="s">
        <v>45</v>
      </c>
      <c r="D41" s="55" t="s">
        <v>47</v>
      </c>
      <c r="E41" s="55" t="s">
        <v>93</v>
      </c>
      <c r="G41" s="56">
        <v>37.18</v>
      </c>
      <c r="H41" s="56">
        <v>34.630000000000003</v>
      </c>
      <c r="I41" s="56">
        <v>32.770000000000003</v>
      </c>
      <c r="J41" s="56">
        <v>30.69</v>
      </c>
      <c r="K41" s="56">
        <v>30.564999999999998</v>
      </c>
      <c r="L41" s="56">
        <v>27.1</v>
      </c>
      <c r="M41" s="56">
        <v>29.725000000000001</v>
      </c>
      <c r="N41" s="56">
        <v>26.365000000000002</v>
      </c>
      <c r="O41" s="56">
        <v>35.003170731707307</v>
      </c>
      <c r="P41" s="56">
        <v>30.994390243902441</v>
      </c>
      <c r="Q41" s="56">
        <v>27.607073170731706</v>
      </c>
      <c r="R41" s="56">
        <v>26.85670731707317</v>
      </c>
    </row>
    <row r="42" spans="1:18" s="55" customFormat="1" x14ac:dyDescent="0.5">
      <c r="A42" s="55">
        <v>8</v>
      </c>
      <c r="B42" s="55" t="s">
        <v>91</v>
      </c>
      <c r="C42" s="55" t="s">
        <v>45</v>
      </c>
      <c r="D42" s="55" t="s">
        <v>49</v>
      </c>
      <c r="E42" s="55" t="s">
        <v>94</v>
      </c>
      <c r="G42" s="56">
        <v>37.93</v>
      </c>
      <c r="H42" s="56">
        <v>35.33</v>
      </c>
      <c r="I42" s="56">
        <v>33.43</v>
      </c>
      <c r="J42" s="56">
        <v>31.31</v>
      </c>
      <c r="K42" s="56">
        <v>31.185000000000002</v>
      </c>
      <c r="L42" s="56">
        <v>27.65</v>
      </c>
      <c r="M42" s="56">
        <v>30.324999999999999</v>
      </c>
      <c r="N42" s="56">
        <v>26.9</v>
      </c>
      <c r="O42" s="56">
        <v>35.710487804878049</v>
      </c>
      <c r="P42" s="56">
        <v>31.620243902439022</v>
      </c>
      <c r="Q42" s="56">
        <v>28.167317073170729</v>
      </c>
      <c r="R42" s="56">
        <v>27.401219512195127</v>
      </c>
    </row>
    <row r="43" spans="1:18" s="55" customFormat="1" x14ac:dyDescent="0.5">
      <c r="A43" s="55">
        <v>8</v>
      </c>
      <c r="B43" s="55" t="s">
        <v>91</v>
      </c>
      <c r="C43" s="55" t="s">
        <v>45</v>
      </c>
      <c r="D43" s="55" t="s">
        <v>51</v>
      </c>
      <c r="E43" s="55" t="s">
        <v>95</v>
      </c>
      <c r="G43" s="56">
        <v>38.700000000000003</v>
      </c>
      <c r="H43" s="56">
        <v>36.049999999999997</v>
      </c>
      <c r="I43" s="56">
        <v>34.11</v>
      </c>
      <c r="J43" s="56">
        <v>31.94</v>
      </c>
      <c r="K43" s="56">
        <v>31.82</v>
      </c>
      <c r="L43" s="56">
        <v>28.21</v>
      </c>
      <c r="M43" s="56">
        <v>30.939999999999998</v>
      </c>
      <c r="N43" s="56">
        <v>27.445</v>
      </c>
      <c r="O43" s="56">
        <v>36.437804878048773</v>
      </c>
      <c r="P43" s="56">
        <v>32.257560975609763</v>
      </c>
      <c r="Q43" s="56">
        <v>28.738292682926826</v>
      </c>
      <c r="R43" s="56">
        <v>27.956463414634143</v>
      </c>
    </row>
    <row r="44" spans="1:18" s="55" customFormat="1" x14ac:dyDescent="0.5">
      <c r="A44" s="55">
        <v>8</v>
      </c>
      <c r="B44" s="55" t="s">
        <v>91</v>
      </c>
      <c r="C44" s="55" t="s">
        <v>45</v>
      </c>
      <c r="D44" s="55" t="s">
        <v>53</v>
      </c>
      <c r="E44" s="55" t="s">
        <v>96</v>
      </c>
      <c r="G44" s="56">
        <v>37.18</v>
      </c>
      <c r="H44" s="56">
        <v>34.630000000000003</v>
      </c>
      <c r="I44" s="56">
        <v>32.770000000000003</v>
      </c>
      <c r="J44" s="56">
        <v>30.69</v>
      </c>
      <c r="K44" s="56">
        <v>30.564999999999998</v>
      </c>
      <c r="L44" s="56">
        <v>27.1</v>
      </c>
      <c r="M44" s="56">
        <v>29.725000000000001</v>
      </c>
      <c r="N44" s="56">
        <v>26.365000000000002</v>
      </c>
      <c r="O44" s="56">
        <v>35.003170731707307</v>
      </c>
      <c r="P44" s="56">
        <v>30.994390243902441</v>
      </c>
      <c r="Q44" s="56">
        <v>27.607073170731706</v>
      </c>
      <c r="R44" s="56">
        <v>26.85670731707317</v>
      </c>
    </row>
    <row r="45" spans="1:18" s="55" customFormat="1" x14ac:dyDescent="0.5">
      <c r="A45" s="55">
        <v>9</v>
      </c>
      <c r="B45" s="55" t="s">
        <v>97</v>
      </c>
      <c r="C45" s="55" t="s">
        <v>45</v>
      </c>
      <c r="D45" s="55" t="s">
        <v>4</v>
      </c>
      <c r="E45" s="55" t="s">
        <v>98</v>
      </c>
      <c r="G45" s="56">
        <v>34.799999999999997</v>
      </c>
      <c r="H45" s="56">
        <v>32.01</v>
      </c>
      <c r="I45" s="56">
        <v>32.599999999999994</v>
      </c>
      <c r="J45" s="56">
        <v>29.8</v>
      </c>
      <c r="K45" s="56">
        <v>31.4</v>
      </c>
      <c r="L45" s="56">
        <v>26.5</v>
      </c>
      <c r="M45" s="56">
        <v>30.1</v>
      </c>
      <c r="N45" s="56">
        <v>25.299999999999997</v>
      </c>
      <c r="O45" s="56">
        <v>32.418292682926833</v>
      </c>
      <c r="P45" s="56">
        <v>30.209756097560977</v>
      </c>
      <c r="Q45" s="56">
        <v>27.217073170731705</v>
      </c>
      <c r="R45" s="56">
        <v>26.002439024390242</v>
      </c>
    </row>
    <row r="46" spans="1:18" s="55" customFormat="1" x14ac:dyDescent="0.5">
      <c r="A46" s="55">
        <v>9</v>
      </c>
      <c r="B46" s="55" t="s">
        <v>97</v>
      </c>
      <c r="C46" s="55" t="s">
        <v>45</v>
      </c>
      <c r="D46" s="55" t="s">
        <v>47</v>
      </c>
      <c r="E46" s="55" t="s">
        <v>99</v>
      </c>
      <c r="G46" s="56">
        <v>36.549999999999997</v>
      </c>
      <c r="H46" s="56">
        <v>33.619999999999997</v>
      </c>
      <c r="I46" s="56">
        <v>34.24</v>
      </c>
      <c r="J46" s="56">
        <v>31.3</v>
      </c>
      <c r="K46" s="56">
        <v>32.980000000000004</v>
      </c>
      <c r="L46" s="56">
        <v>27.835000000000001</v>
      </c>
      <c r="M46" s="56">
        <v>31.615000000000002</v>
      </c>
      <c r="N46" s="56">
        <v>26.574999999999999</v>
      </c>
      <c r="O46" s="56">
        <v>34.048780487804883</v>
      </c>
      <c r="P46" s="56">
        <v>31.730243902439025</v>
      </c>
      <c r="Q46" s="56">
        <v>28.587926829268294</v>
      </c>
      <c r="R46" s="56">
        <v>27.31256097560976</v>
      </c>
    </row>
    <row r="47" spans="1:18" s="55" customFormat="1" x14ac:dyDescent="0.5">
      <c r="A47" s="55">
        <v>9</v>
      </c>
      <c r="B47" s="55" t="s">
        <v>97</v>
      </c>
      <c r="C47" s="55" t="s">
        <v>45</v>
      </c>
      <c r="D47" s="55" t="s">
        <v>49</v>
      </c>
      <c r="E47" s="55" t="s">
        <v>100</v>
      </c>
      <c r="G47" s="56">
        <v>37.29</v>
      </c>
      <c r="H47" s="56">
        <v>34.299999999999997</v>
      </c>
      <c r="I47" s="56">
        <v>34.935000000000002</v>
      </c>
      <c r="J47" s="56">
        <v>31.934999999999999</v>
      </c>
      <c r="K47" s="56">
        <v>33.65</v>
      </c>
      <c r="L47" s="56">
        <v>28.4</v>
      </c>
      <c r="M47" s="56">
        <v>32.254999999999995</v>
      </c>
      <c r="N47" s="56">
        <v>27.115000000000002</v>
      </c>
      <c r="O47" s="56">
        <v>34.737560975609753</v>
      </c>
      <c r="P47" s="56">
        <v>32.374024390243903</v>
      </c>
      <c r="Q47" s="56">
        <v>29.168292682926829</v>
      </c>
      <c r="R47" s="56">
        <v>27.86719512195122</v>
      </c>
    </row>
    <row r="48" spans="1:18" s="55" customFormat="1" x14ac:dyDescent="0.5">
      <c r="A48" s="55">
        <v>9</v>
      </c>
      <c r="B48" s="55" t="s">
        <v>97</v>
      </c>
      <c r="C48" s="55" t="s">
        <v>45</v>
      </c>
      <c r="D48" s="55" t="s">
        <v>51</v>
      </c>
      <c r="E48" s="55" t="s">
        <v>101</v>
      </c>
      <c r="G48" s="56">
        <v>38.04</v>
      </c>
      <c r="H48" s="56">
        <v>34.99</v>
      </c>
      <c r="I48" s="56">
        <v>35.64</v>
      </c>
      <c r="J48" s="56">
        <v>32.58</v>
      </c>
      <c r="K48" s="56">
        <v>34.33</v>
      </c>
      <c r="L48" s="56">
        <v>28.975000000000001</v>
      </c>
      <c r="M48" s="56">
        <v>32.909999999999997</v>
      </c>
      <c r="N48" s="56">
        <v>27.664999999999999</v>
      </c>
      <c r="O48" s="56">
        <v>35.436341463414642</v>
      </c>
      <c r="P48" s="56">
        <v>33.027804878048784</v>
      </c>
      <c r="Q48" s="56">
        <v>29.758658536585365</v>
      </c>
      <c r="R48" s="56">
        <v>28.432560975609753</v>
      </c>
    </row>
    <row r="49" spans="1:18" s="55" customFormat="1" x14ac:dyDescent="0.5">
      <c r="A49" s="55">
        <v>9</v>
      </c>
      <c r="B49" s="55" t="s">
        <v>97</v>
      </c>
      <c r="C49" s="55" t="s">
        <v>45</v>
      </c>
      <c r="D49" s="55" t="s">
        <v>53</v>
      </c>
      <c r="E49" s="55" t="s">
        <v>102</v>
      </c>
      <c r="G49" s="56">
        <v>36.549999999999997</v>
      </c>
      <c r="H49" s="56">
        <v>33.619999999999997</v>
      </c>
      <c r="I49" s="56">
        <v>34.24</v>
      </c>
      <c r="J49" s="56">
        <v>31.3</v>
      </c>
      <c r="K49" s="56">
        <v>32.980000000000004</v>
      </c>
      <c r="L49" s="56">
        <v>27.835000000000001</v>
      </c>
      <c r="M49" s="56">
        <v>31.615000000000002</v>
      </c>
      <c r="N49" s="56">
        <v>26.574999999999999</v>
      </c>
      <c r="O49" s="56">
        <v>34.048780487804883</v>
      </c>
      <c r="P49" s="56">
        <v>31.730243902439025</v>
      </c>
      <c r="Q49" s="56">
        <v>28.587926829268294</v>
      </c>
      <c r="R49" s="56">
        <v>27.31256097560976</v>
      </c>
    </row>
    <row r="50" spans="1:18" s="55" customFormat="1" x14ac:dyDescent="0.5">
      <c r="A50" s="55">
        <v>10</v>
      </c>
      <c r="B50" s="55" t="s">
        <v>103</v>
      </c>
      <c r="C50" s="55" t="s">
        <v>45</v>
      </c>
      <c r="D50" s="55" t="s">
        <v>4</v>
      </c>
      <c r="E50" s="55" t="s">
        <v>104</v>
      </c>
      <c r="G50" s="56">
        <v>37.200000000000003</v>
      </c>
      <c r="H50" s="56">
        <v>34.299999999999997</v>
      </c>
      <c r="I50" s="56">
        <v>33.200000000000003</v>
      </c>
      <c r="J50" s="56">
        <v>30.740000000000002</v>
      </c>
      <c r="K50" s="56">
        <v>32</v>
      </c>
      <c r="L50" s="56">
        <v>27.6</v>
      </c>
      <c r="M50" s="56">
        <v>30.9</v>
      </c>
      <c r="N50" s="56">
        <v>26.5</v>
      </c>
      <c r="O50" s="56">
        <v>34.724390243902427</v>
      </c>
      <c r="P50" s="56">
        <v>31.1</v>
      </c>
      <c r="Q50" s="56">
        <v>28.243902439024389</v>
      </c>
      <c r="R50" s="56">
        <v>27.143902439024387</v>
      </c>
    </row>
    <row r="51" spans="1:18" s="55" customFormat="1" x14ac:dyDescent="0.5">
      <c r="A51" s="55">
        <v>10</v>
      </c>
      <c r="B51" s="55" t="s">
        <v>103</v>
      </c>
      <c r="C51" s="55" t="s">
        <v>45</v>
      </c>
      <c r="D51" s="55" t="s">
        <v>47</v>
      </c>
      <c r="E51" s="55" t="s">
        <v>105</v>
      </c>
      <c r="G51" s="56">
        <v>39.07</v>
      </c>
      <c r="H51" s="56">
        <v>36.020000000000003</v>
      </c>
      <c r="I51" s="56">
        <v>34.869999999999997</v>
      </c>
      <c r="J51" s="56">
        <v>32.284999999999997</v>
      </c>
      <c r="K51" s="56">
        <v>33.61</v>
      </c>
      <c r="L51" s="56">
        <v>28.990000000000002</v>
      </c>
      <c r="M51" s="56">
        <v>32.454999999999998</v>
      </c>
      <c r="N51" s="56">
        <v>27.835000000000001</v>
      </c>
      <c r="O51" s="56">
        <v>36.466341463414643</v>
      </c>
      <c r="P51" s="56">
        <v>32.66329268292683</v>
      </c>
      <c r="Q51" s="56">
        <v>29.666097560975608</v>
      </c>
      <c r="R51" s="56">
        <v>28.51109756097561</v>
      </c>
    </row>
    <row r="52" spans="1:18" s="55" customFormat="1" x14ac:dyDescent="0.5">
      <c r="A52" s="55">
        <v>10</v>
      </c>
      <c r="B52" s="55" t="s">
        <v>103</v>
      </c>
      <c r="C52" s="55" t="s">
        <v>45</v>
      </c>
      <c r="D52" s="55" t="s">
        <v>49</v>
      </c>
      <c r="E52" s="55" t="s">
        <v>106</v>
      </c>
      <c r="G52" s="56">
        <v>39.86</v>
      </c>
      <c r="H52" s="56">
        <v>36.75</v>
      </c>
      <c r="I52" s="56">
        <v>35.575000000000003</v>
      </c>
      <c r="J52" s="56">
        <v>32.94</v>
      </c>
      <c r="K52" s="56">
        <v>34.29</v>
      </c>
      <c r="L52" s="56">
        <v>29.574999999999999</v>
      </c>
      <c r="M52" s="56">
        <v>33.114999999999995</v>
      </c>
      <c r="N52" s="56">
        <v>28.4</v>
      </c>
      <c r="O52" s="56">
        <v>37.20512195121951</v>
      </c>
      <c r="P52" s="56">
        <v>33.325609756097563</v>
      </c>
      <c r="Q52" s="56">
        <v>30.265000000000001</v>
      </c>
      <c r="R52" s="56">
        <v>29.09</v>
      </c>
    </row>
    <row r="53" spans="1:18" s="55" customFormat="1" x14ac:dyDescent="0.5">
      <c r="A53" s="55">
        <v>10</v>
      </c>
      <c r="B53" s="55" t="s">
        <v>103</v>
      </c>
      <c r="C53" s="55" t="s">
        <v>45</v>
      </c>
      <c r="D53" s="55" t="s">
        <v>51</v>
      </c>
      <c r="E53" s="55" t="s">
        <v>107</v>
      </c>
      <c r="G53" s="56">
        <v>40.67</v>
      </c>
      <c r="H53" s="56">
        <v>37.49</v>
      </c>
      <c r="I53" s="56">
        <v>36.295000000000002</v>
      </c>
      <c r="J53" s="56">
        <v>33.61</v>
      </c>
      <c r="K53" s="56">
        <v>34.984999999999999</v>
      </c>
      <c r="L53" s="56">
        <v>30.175000000000001</v>
      </c>
      <c r="M53" s="56">
        <v>33.784999999999997</v>
      </c>
      <c r="N53" s="56">
        <v>28.975000000000001</v>
      </c>
      <c r="O53" s="56">
        <v>37.955365853658542</v>
      </c>
      <c r="P53" s="56">
        <v>34.00292682926829</v>
      </c>
      <c r="Q53" s="56">
        <v>30.87890243902439</v>
      </c>
      <c r="R53" s="56">
        <v>29.678902439024384</v>
      </c>
    </row>
    <row r="54" spans="1:18" s="55" customFormat="1" x14ac:dyDescent="0.5">
      <c r="A54" s="55">
        <v>10</v>
      </c>
      <c r="B54" s="55" t="s">
        <v>103</v>
      </c>
      <c r="C54" s="55" t="s">
        <v>45</v>
      </c>
      <c r="D54" s="55" t="s">
        <v>53</v>
      </c>
      <c r="E54" s="55" t="s">
        <v>108</v>
      </c>
      <c r="G54" s="56">
        <v>39.07</v>
      </c>
      <c r="H54" s="56">
        <v>36.020000000000003</v>
      </c>
      <c r="I54" s="56">
        <v>34.869999999999997</v>
      </c>
      <c r="J54" s="56">
        <v>32.284999999999997</v>
      </c>
      <c r="K54" s="56">
        <v>33.61</v>
      </c>
      <c r="L54" s="56">
        <v>28.990000000000002</v>
      </c>
      <c r="M54" s="56">
        <v>32.454999999999998</v>
      </c>
      <c r="N54" s="56">
        <v>27.835000000000001</v>
      </c>
      <c r="O54" s="56">
        <v>36.466341463414643</v>
      </c>
      <c r="P54" s="56">
        <v>32.66329268292683</v>
      </c>
      <c r="Q54" s="56">
        <v>29.666097560975608</v>
      </c>
      <c r="R54" s="56">
        <v>28.51109756097561</v>
      </c>
    </row>
    <row r="55" spans="1:18" s="55" customFormat="1" x14ac:dyDescent="0.5">
      <c r="A55" s="55">
        <v>11</v>
      </c>
      <c r="B55" s="55" t="s">
        <v>109</v>
      </c>
      <c r="C55" s="55" t="s">
        <v>45</v>
      </c>
      <c r="D55" s="55" t="s">
        <v>4</v>
      </c>
      <c r="E55" s="55" t="s">
        <v>110</v>
      </c>
      <c r="G55" s="56">
        <v>35.700000000000003</v>
      </c>
      <c r="H55" s="56">
        <v>32.599999999999994</v>
      </c>
      <c r="I55" s="56">
        <v>34.099999999999994</v>
      </c>
      <c r="J55" s="56">
        <v>31.4</v>
      </c>
      <c r="K55" s="56">
        <v>32.900000000000006</v>
      </c>
      <c r="L55" s="56">
        <v>28.5</v>
      </c>
      <c r="M55" s="56">
        <v>31.8</v>
      </c>
      <c r="N55" s="56">
        <v>27.5</v>
      </c>
      <c r="O55" s="56">
        <v>33.05365853658536</v>
      </c>
      <c r="P55" s="56">
        <v>31.795121951219507</v>
      </c>
      <c r="Q55" s="56">
        <v>29.143902439024391</v>
      </c>
      <c r="R55" s="56">
        <v>28.129268292682923</v>
      </c>
    </row>
    <row r="56" spans="1:18" s="55" customFormat="1" x14ac:dyDescent="0.5">
      <c r="A56" s="55">
        <v>11</v>
      </c>
      <c r="B56" s="55" t="s">
        <v>109</v>
      </c>
      <c r="C56" s="55" t="s">
        <v>45</v>
      </c>
      <c r="D56" s="55" t="s">
        <v>47</v>
      </c>
      <c r="E56" s="55" t="s">
        <v>111</v>
      </c>
      <c r="G56" s="56">
        <v>37.495000000000005</v>
      </c>
      <c r="H56" s="56">
        <v>34.24</v>
      </c>
      <c r="I56" s="56">
        <v>35.814999999999998</v>
      </c>
      <c r="J56" s="56">
        <v>32.980000000000004</v>
      </c>
      <c r="K56" s="56">
        <v>34.555</v>
      </c>
      <c r="L56" s="56">
        <v>29.935000000000002</v>
      </c>
      <c r="M56" s="56">
        <v>33.4</v>
      </c>
      <c r="N56" s="56">
        <v>28.884999999999998</v>
      </c>
      <c r="O56" s="56">
        <v>34.716341463414636</v>
      </c>
      <c r="P56" s="56">
        <v>33.394878048780484</v>
      </c>
      <c r="Q56" s="56">
        <v>30.611097560975608</v>
      </c>
      <c r="R56" s="56">
        <v>29.545731707317074</v>
      </c>
    </row>
    <row r="57" spans="1:18" s="55" customFormat="1" x14ac:dyDescent="0.5">
      <c r="A57" s="55">
        <v>11</v>
      </c>
      <c r="B57" s="55" t="s">
        <v>109</v>
      </c>
      <c r="C57" s="55" t="s">
        <v>45</v>
      </c>
      <c r="D57" s="55" t="s">
        <v>49</v>
      </c>
      <c r="E57" s="55" t="s">
        <v>112</v>
      </c>
      <c r="G57" s="56">
        <v>38.520000000000003</v>
      </c>
      <c r="H57" s="56">
        <v>34.935000000000002</v>
      </c>
      <c r="I57" s="56">
        <v>36.54</v>
      </c>
      <c r="J57" s="56">
        <v>33.644999999999996</v>
      </c>
      <c r="K57" s="56">
        <v>35.254999999999995</v>
      </c>
      <c r="L57" s="56">
        <v>30.54</v>
      </c>
      <c r="M57" s="56">
        <v>34.075000000000003</v>
      </c>
      <c r="N57" s="56">
        <v>29.47</v>
      </c>
      <c r="O57" s="56">
        <v>35.459634146341465</v>
      </c>
      <c r="P57" s="56">
        <v>34.06865853658536</v>
      </c>
      <c r="Q57" s="56">
        <v>31.229999999999997</v>
      </c>
      <c r="R57" s="56">
        <v>30.143902439024391</v>
      </c>
    </row>
    <row r="58" spans="1:18" s="55" customFormat="1" x14ac:dyDescent="0.5">
      <c r="A58" s="55">
        <v>11</v>
      </c>
      <c r="B58" s="55" t="s">
        <v>109</v>
      </c>
      <c r="C58" s="55" t="s">
        <v>45</v>
      </c>
      <c r="D58" s="55" t="s">
        <v>51</v>
      </c>
      <c r="E58" s="55" t="s">
        <v>113</v>
      </c>
      <c r="G58" s="56">
        <v>42.8</v>
      </c>
      <c r="H58" s="56">
        <v>38.200000000000003</v>
      </c>
      <c r="I58" s="56">
        <v>38</v>
      </c>
      <c r="J58" s="56">
        <v>34.33</v>
      </c>
      <c r="K58" s="56">
        <v>35.97</v>
      </c>
      <c r="L58" s="56">
        <v>31.159999999999997</v>
      </c>
      <c r="M58" s="56">
        <v>34.765000000000001</v>
      </c>
      <c r="N58" s="56">
        <v>30.07</v>
      </c>
      <c r="O58" s="56">
        <v>38.873170731707319</v>
      </c>
      <c r="P58" s="56">
        <v>34.8670731707317</v>
      </c>
      <c r="Q58" s="56">
        <v>31.863902439024393</v>
      </c>
      <c r="R58" s="56">
        <v>30.757073170731708</v>
      </c>
    </row>
    <row r="59" spans="1:18" s="55" customFormat="1" x14ac:dyDescent="0.5">
      <c r="A59" s="55">
        <v>11</v>
      </c>
      <c r="B59" s="55" t="s">
        <v>109</v>
      </c>
      <c r="C59" s="55" t="s">
        <v>45</v>
      </c>
      <c r="D59" s="55" t="s">
        <v>53</v>
      </c>
      <c r="E59" s="55" t="s">
        <v>114</v>
      </c>
      <c r="G59" s="56">
        <v>37.495000000000005</v>
      </c>
      <c r="H59" s="56">
        <v>34.24</v>
      </c>
      <c r="I59" s="56">
        <v>35.814999999999998</v>
      </c>
      <c r="J59" s="56">
        <v>32.980000000000004</v>
      </c>
      <c r="K59" s="56">
        <v>34.555</v>
      </c>
      <c r="L59" s="56">
        <v>29.935000000000002</v>
      </c>
      <c r="M59" s="56">
        <v>33.4</v>
      </c>
      <c r="N59" s="56">
        <v>28.884999999999998</v>
      </c>
      <c r="O59" s="56">
        <v>34.716341463414636</v>
      </c>
      <c r="P59" s="56">
        <v>33.394878048780484</v>
      </c>
      <c r="Q59" s="56">
        <v>30.611097560975608</v>
      </c>
      <c r="R59" s="56">
        <v>29.545731707317074</v>
      </c>
    </row>
    <row r="60" spans="1:18" s="55" customFormat="1" x14ac:dyDescent="0.5">
      <c r="A60" s="55">
        <v>12</v>
      </c>
      <c r="B60" s="55" t="s">
        <v>115</v>
      </c>
      <c r="C60" s="55" t="s">
        <v>45</v>
      </c>
      <c r="D60" s="55" t="s">
        <v>4</v>
      </c>
      <c r="E60" s="55" t="s">
        <v>116</v>
      </c>
      <c r="G60" s="56">
        <v>36</v>
      </c>
      <c r="H60" s="56">
        <v>33.78</v>
      </c>
      <c r="I60" s="56">
        <v>31.8</v>
      </c>
      <c r="J60" s="56">
        <v>29.79</v>
      </c>
      <c r="K60" s="56">
        <v>28.3</v>
      </c>
      <c r="L60" s="56">
        <v>24.695</v>
      </c>
      <c r="M60" s="56">
        <v>27.5</v>
      </c>
      <c r="N60" s="56">
        <v>23.994999999999997</v>
      </c>
      <c r="O60" s="56">
        <v>34.104878048780478</v>
      </c>
      <c r="P60" s="56">
        <v>30.08414634146342</v>
      </c>
      <c r="Q60" s="56">
        <v>25.222560975609753</v>
      </c>
      <c r="R60" s="56">
        <v>24.507926829268293</v>
      </c>
    </row>
    <row r="61" spans="1:18" s="55" customFormat="1" x14ac:dyDescent="0.5">
      <c r="A61" s="55">
        <v>12</v>
      </c>
      <c r="B61" s="55" t="s">
        <v>115</v>
      </c>
      <c r="C61" s="55" t="s">
        <v>45</v>
      </c>
      <c r="D61" s="55" t="s">
        <v>47</v>
      </c>
      <c r="E61" s="55" t="s">
        <v>117</v>
      </c>
      <c r="G61" s="56">
        <v>37.81</v>
      </c>
      <c r="H61" s="56">
        <v>35.479999999999997</v>
      </c>
      <c r="I61" s="56">
        <v>33.4</v>
      </c>
      <c r="J61" s="56">
        <v>31.29</v>
      </c>
      <c r="K61" s="56">
        <v>29.725000000000001</v>
      </c>
      <c r="L61" s="56">
        <v>25.939999999999998</v>
      </c>
      <c r="M61" s="56">
        <v>28.884999999999998</v>
      </c>
      <c r="N61" s="56">
        <v>25.204999999999998</v>
      </c>
      <c r="O61" s="56">
        <v>35.820975609756097</v>
      </c>
      <c r="P61" s="56">
        <v>31.598780487804881</v>
      </c>
      <c r="Q61" s="56">
        <v>26.493902439024389</v>
      </c>
      <c r="R61" s="56">
        <v>25.743536585365856</v>
      </c>
    </row>
    <row r="62" spans="1:18" s="55" customFormat="1" x14ac:dyDescent="0.5">
      <c r="A62" s="55">
        <v>12</v>
      </c>
      <c r="B62" s="55" t="s">
        <v>115</v>
      </c>
      <c r="C62" s="55" t="s">
        <v>45</v>
      </c>
      <c r="D62" s="55" t="s">
        <v>49</v>
      </c>
      <c r="E62" s="55" t="s">
        <v>118</v>
      </c>
      <c r="G62" s="56">
        <v>38.57</v>
      </c>
      <c r="H62" s="56">
        <v>36.200000000000003</v>
      </c>
      <c r="I62" s="56">
        <v>34.08</v>
      </c>
      <c r="J62" s="56">
        <v>31.92</v>
      </c>
      <c r="K62" s="56">
        <v>30.33</v>
      </c>
      <c r="L62" s="56">
        <v>26.465</v>
      </c>
      <c r="M62" s="56">
        <v>29.47</v>
      </c>
      <c r="N62" s="56">
        <v>25.715</v>
      </c>
      <c r="O62" s="56">
        <v>36.546829268292683</v>
      </c>
      <c r="P62" s="56">
        <v>32.236097560975608</v>
      </c>
      <c r="Q62" s="56">
        <v>27.030609756097562</v>
      </c>
      <c r="R62" s="56">
        <v>26.264512195121952</v>
      </c>
    </row>
    <row r="63" spans="1:18" s="55" customFormat="1" x14ac:dyDescent="0.5">
      <c r="A63" s="55">
        <v>12</v>
      </c>
      <c r="B63" s="55" t="s">
        <v>115</v>
      </c>
      <c r="C63" s="55" t="s">
        <v>45</v>
      </c>
      <c r="D63" s="55" t="s">
        <v>51</v>
      </c>
      <c r="E63" s="55" t="s">
        <v>119</v>
      </c>
      <c r="G63" s="56">
        <v>39.35</v>
      </c>
      <c r="H63" s="56">
        <v>36.93</v>
      </c>
      <c r="I63" s="56">
        <v>34.770000000000003</v>
      </c>
      <c r="J63" s="56">
        <v>32.57</v>
      </c>
      <c r="K63" s="56">
        <v>30.945</v>
      </c>
      <c r="L63" s="56">
        <v>27</v>
      </c>
      <c r="M63" s="56">
        <v>30.064999999999998</v>
      </c>
      <c r="N63" s="56">
        <v>26.234999999999999</v>
      </c>
      <c r="O63" s="56">
        <v>37.284146341463412</v>
      </c>
      <c r="P63" s="56">
        <v>32.891951219512187</v>
      </c>
      <c r="Q63" s="56">
        <v>27.577317073170732</v>
      </c>
      <c r="R63" s="56">
        <v>26.79548780487805</v>
      </c>
    </row>
    <row r="64" spans="1:18" s="55" customFormat="1" x14ac:dyDescent="0.5">
      <c r="A64" s="55">
        <v>12</v>
      </c>
      <c r="B64" s="55" t="s">
        <v>115</v>
      </c>
      <c r="C64" s="55" t="s">
        <v>45</v>
      </c>
      <c r="D64" s="55" t="s">
        <v>53</v>
      </c>
      <c r="E64" s="55" t="s">
        <v>120</v>
      </c>
      <c r="G64" s="56">
        <v>37.81</v>
      </c>
      <c r="H64" s="56">
        <v>35.479999999999997</v>
      </c>
      <c r="I64" s="56">
        <v>33.4</v>
      </c>
      <c r="J64" s="56">
        <v>31.29</v>
      </c>
      <c r="K64" s="56">
        <v>29.725000000000001</v>
      </c>
      <c r="L64" s="56">
        <v>25.939999999999998</v>
      </c>
      <c r="M64" s="56">
        <v>28.884999999999998</v>
      </c>
      <c r="N64" s="56">
        <v>25.204999999999998</v>
      </c>
      <c r="O64" s="56">
        <v>35.820975609756097</v>
      </c>
      <c r="P64" s="56">
        <v>31.598780487804881</v>
      </c>
      <c r="Q64" s="56">
        <v>26.493902439024389</v>
      </c>
      <c r="R64" s="56">
        <v>25.743536585365856</v>
      </c>
    </row>
    <row r="65" spans="1:18" s="55" customFormat="1" x14ac:dyDescent="0.5">
      <c r="A65" s="55">
        <v>13</v>
      </c>
      <c r="B65" s="55" t="s">
        <v>121</v>
      </c>
      <c r="C65" s="55" t="s">
        <v>45</v>
      </c>
      <c r="D65" s="55" t="s">
        <v>4</v>
      </c>
      <c r="E65" s="55" t="s">
        <v>122</v>
      </c>
      <c r="G65" s="56">
        <v>36.4</v>
      </c>
      <c r="H65" s="56">
        <v>33.83</v>
      </c>
      <c r="I65" s="56">
        <v>33</v>
      </c>
      <c r="J65" s="56">
        <v>30.6</v>
      </c>
      <c r="K65" s="56">
        <v>31.900000000000002</v>
      </c>
      <c r="L65" s="56">
        <v>28.1</v>
      </c>
      <c r="M65" s="56">
        <v>30.9</v>
      </c>
      <c r="N65" s="56">
        <v>27.1</v>
      </c>
      <c r="O65" s="56">
        <v>34.206097560975607</v>
      </c>
      <c r="P65" s="56">
        <v>30.95121951219512</v>
      </c>
      <c r="Q65" s="56">
        <v>28.65609756097561</v>
      </c>
      <c r="R65" s="56">
        <v>27.65609756097561</v>
      </c>
    </row>
    <row r="66" spans="1:18" s="55" customFormat="1" x14ac:dyDescent="0.5">
      <c r="A66" s="55">
        <v>13</v>
      </c>
      <c r="B66" s="55" t="s">
        <v>121</v>
      </c>
      <c r="C66" s="55" t="s">
        <v>45</v>
      </c>
      <c r="D66" s="55" t="s">
        <v>47</v>
      </c>
      <c r="E66" s="55" t="s">
        <v>123</v>
      </c>
      <c r="G66" s="56">
        <v>38.229999999999997</v>
      </c>
      <c r="H66" s="56">
        <v>35.53</v>
      </c>
      <c r="I66" s="56">
        <v>34.659999999999997</v>
      </c>
      <c r="J66" s="56">
        <v>32.14</v>
      </c>
      <c r="K66" s="56">
        <v>33.504999999999995</v>
      </c>
      <c r="L66" s="56">
        <v>29.515000000000001</v>
      </c>
      <c r="M66" s="56">
        <v>32.454999999999998</v>
      </c>
      <c r="N66" s="56">
        <v>28.465</v>
      </c>
      <c r="O66" s="56">
        <v>35.925121951219509</v>
      </c>
      <c r="P66" s="56">
        <v>32.508780487804884</v>
      </c>
      <c r="Q66" s="56">
        <v>30.098902439024393</v>
      </c>
      <c r="R66" s="56">
        <v>29.048902439024388</v>
      </c>
    </row>
    <row r="67" spans="1:18" s="55" customFormat="1" x14ac:dyDescent="0.5">
      <c r="A67" s="55">
        <v>13</v>
      </c>
      <c r="B67" s="55" t="s">
        <v>121</v>
      </c>
      <c r="C67" s="55" t="s">
        <v>45</v>
      </c>
      <c r="D67" s="55" t="s">
        <v>49</v>
      </c>
      <c r="E67" s="55" t="s">
        <v>124</v>
      </c>
      <c r="G67" s="56">
        <v>39</v>
      </c>
      <c r="H67" s="56">
        <v>36.25</v>
      </c>
      <c r="I67" s="56">
        <v>35.364999999999995</v>
      </c>
      <c r="J67" s="56">
        <v>32.795000000000002</v>
      </c>
      <c r="K67" s="56">
        <v>34.18</v>
      </c>
      <c r="L67" s="56">
        <v>30.11</v>
      </c>
      <c r="M67" s="56">
        <v>33.114999999999995</v>
      </c>
      <c r="N67" s="56">
        <v>29.045000000000002</v>
      </c>
      <c r="O67" s="56">
        <v>36.652439024390247</v>
      </c>
      <c r="P67" s="56">
        <v>33.17109756097561</v>
      </c>
      <c r="Q67" s="56">
        <v>30.705609756097559</v>
      </c>
      <c r="R67" s="56">
        <v>29.640609756097561</v>
      </c>
    </row>
    <row r="68" spans="1:18" s="55" customFormat="1" x14ac:dyDescent="0.5">
      <c r="A68" s="55">
        <v>13</v>
      </c>
      <c r="B68" s="55" t="s">
        <v>121</v>
      </c>
      <c r="C68" s="55" t="s">
        <v>45</v>
      </c>
      <c r="D68" s="55" t="s">
        <v>51</v>
      </c>
      <c r="E68" s="55" t="s">
        <v>125</v>
      </c>
      <c r="G68" s="56">
        <v>39.79</v>
      </c>
      <c r="H68" s="56">
        <v>36.979999999999997</v>
      </c>
      <c r="I68" s="56">
        <v>36.08</v>
      </c>
      <c r="J68" s="56">
        <v>33.46</v>
      </c>
      <c r="K68" s="56">
        <v>34.875</v>
      </c>
      <c r="L68" s="56">
        <v>30.72</v>
      </c>
      <c r="M68" s="56">
        <v>33.784999999999997</v>
      </c>
      <c r="N68" s="56">
        <v>29.634999999999998</v>
      </c>
      <c r="O68" s="56">
        <v>37.391219512195107</v>
      </c>
      <c r="P68" s="56">
        <v>33.843414634146342</v>
      </c>
      <c r="Q68" s="56">
        <v>31.328048780487805</v>
      </c>
      <c r="R68" s="56">
        <v>30.242317073170732</v>
      </c>
    </row>
    <row r="69" spans="1:18" s="55" customFormat="1" x14ac:dyDescent="0.5">
      <c r="A69" s="55">
        <v>13</v>
      </c>
      <c r="B69" s="55" t="s">
        <v>121</v>
      </c>
      <c r="C69" s="55" t="s">
        <v>45</v>
      </c>
      <c r="D69" s="55" t="s">
        <v>53</v>
      </c>
      <c r="E69" s="55" t="s">
        <v>126</v>
      </c>
      <c r="G69" s="56">
        <v>38.229999999999997</v>
      </c>
      <c r="H69" s="56">
        <v>35.53</v>
      </c>
      <c r="I69" s="56">
        <v>34.659999999999997</v>
      </c>
      <c r="J69" s="56">
        <v>32.14</v>
      </c>
      <c r="K69" s="56">
        <v>33.504999999999995</v>
      </c>
      <c r="L69" s="56">
        <v>29.515000000000001</v>
      </c>
      <c r="M69" s="56">
        <v>32.454999999999998</v>
      </c>
      <c r="N69" s="56">
        <v>28.465</v>
      </c>
      <c r="O69" s="56">
        <v>35.925121951219509</v>
      </c>
      <c r="P69" s="56">
        <v>32.508780487804884</v>
      </c>
      <c r="Q69" s="56">
        <v>30.098902439024393</v>
      </c>
      <c r="R69" s="56">
        <v>29.048902439024388</v>
      </c>
    </row>
    <row r="70" spans="1:18" s="55" customFormat="1" x14ac:dyDescent="0.5">
      <c r="A70" s="55">
        <v>14</v>
      </c>
      <c r="B70" s="55" t="s">
        <v>127</v>
      </c>
      <c r="C70" s="55" t="s">
        <v>45</v>
      </c>
      <c r="D70" s="55" t="s">
        <v>4</v>
      </c>
      <c r="E70" s="55" t="s">
        <v>128</v>
      </c>
      <c r="G70" s="56">
        <v>62.099999999999994</v>
      </c>
      <c r="H70" s="56">
        <v>54.2</v>
      </c>
      <c r="I70" s="56">
        <v>58.900000000000006</v>
      </c>
      <c r="J70" s="56">
        <v>51.8</v>
      </c>
      <c r="K70" s="56">
        <v>56</v>
      </c>
      <c r="L70" s="56">
        <v>46.1</v>
      </c>
      <c r="M70" s="56">
        <v>53.2</v>
      </c>
      <c r="N70" s="56">
        <v>44.2</v>
      </c>
      <c r="O70" s="56">
        <v>55.356097560975613</v>
      </c>
      <c r="P70" s="56">
        <v>52.839024390243907</v>
      </c>
      <c r="Q70" s="56">
        <v>47.548780487804876</v>
      </c>
      <c r="R70" s="56">
        <v>45.517073170731706</v>
      </c>
    </row>
    <row r="71" spans="1:18" s="55" customFormat="1" x14ac:dyDescent="0.5">
      <c r="A71" s="55">
        <v>14</v>
      </c>
      <c r="B71" s="55" t="s">
        <v>127</v>
      </c>
      <c r="C71" s="55" t="s">
        <v>45</v>
      </c>
      <c r="D71" s="55" t="s">
        <v>47</v>
      </c>
      <c r="E71" s="55" t="s">
        <v>129</v>
      </c>
      <c r="G71" s="56">
        <v>65.215000000000003</v>
      </c>
      <c r="H71" s="56">
        <v>56.92</v>
      </c>
      <c r="I71" s="56">
        <v>61.855000000000004</v>
      </c>
      <c r="J71" s="56">
        <v>54.400000000000006</v>
      </c>
      <c r="K71" s="56">
        <v>58.81</v>
      </c>
      <c r="L71" s="56">
        <v>48.414999999999999</v>
      </c>
      <c r="M71" s="56">
        <v>55.870000000000005</v>
      </c>
      <c r="N71" s="56">
        <v>46.42</v>
      </c>
      <c r="O71" s="56">
        <v>58.133902439024389</v>
      </c>
      <c r="P71" s="56">
        <v>55.490975609756099</v>
      </c>
      <c r="Q71" s="56">
        <v>49.936219512195123</v>
      </c>
      <c r="R71" s="56">
        <v>47.802926829268301</v>
      </c>
    </row>
    <row r="72" spans="1:18" s="55" customFormat="1" x14ac:dyDescent="0.5">
      <c r="A72" s="55">
        <v>14</v>
      </c>
      <c r="B72" s="55" t="s">
        <v>127</v>
      </c>
      <c r="C72" s="55" t="s">
        <v>45</v>
      </c>
      <c r="D72" s="55" t="s">
        <v>49</v>
      </c>
      <c r="E72" s="55" t="s">
        <v>130</v>
      </c>
      <c r="G72" s="56">
        <v>66.53</v>
      </c>
      <c r="H72" s="56">
        <v>58.064999999999998</v>
      </c>
      <c r="I72" s="56">
        <v>63.1</v>
      </c>
      <c r="J72" s="56">
        <v>55.5</v>
      </c>
      <c r="K72" s="56">
        <v>59.995000000000005</v>
      </c>
      <c r="L72" s="56">
        <v>49.394999999999996</v>
      </c>
      <c r="M72" s="56">
        <v>57</v>
      </c>
      <c r="N72" s="56">
        <v>47.355000000000004</v>
      </c>
      <c r="O72" s="56">
        <v>59.303780487804872</v>
      </c>
      <c r="P72" s="56">
        <v>56.612195121951217</v>
      </c>
      <c r="Q72" s="56">
        <v>50.946219512195128</v>
      </c>
      <c r="R72" s="56">
        <v>48.766463414634146</v>
      </c>
    </row>
    <row r="73" spans="1:18" s="55" customFormat="1" x14ac:dyDescent="0.5">
      <c r="A73" s="55">
        <v>14</v>
      </c>
      <c r="B73" s="55" t="s">
        <v>127</v>
      </c>
      <c r="C73" s="55" t="s">
        <v>45</v>
      </c>
      <c r="D73" s="55" t="s">
        <v>51</v>
      </c>
      <c r="E73" s="55" t="s">
        <v>131</v>
      </c>
      <c r="G73" s="56">
        <v>67.875</v>
      </c>
      <c r="H73" s="56">
        <v>59.24</v>
      </c>
      <c r="I73" s="56">
        <v>64.375</v>
      </c>
      <c r="J73" s="56">
        <v>56.620000000000005</v>
      </c>
      <c r="K73" s="56">
        <v>61.204999999999998</v>
      </c>
      <c r="L73" s="56">
        <v>50.394999999999996</v>
      </c>
      <c r="M73" s="56">
        <v>58.15</v>
      </c>
      <c r="N73" s="56">
        <v>48.31</v>
      </c>
      <c r="O73" s="56">
        <v>60.50365853658537</v>
      </c>
      <c r="P73" s="56">
        <v>57.754878048780483</v>
      </c>
      <c r="Q73" s="56">
        <v>51.976951219512188</v>
      </c>
      <c r="R73" s="56">
        <v>49.75</v>
      </c>
    </row>
    <row r="74" spans="1:18" s="55" customFormat="1" x14ac:dyDescent="0.5">
      <c r="A74" s="55">
        <v>14</v>
      </c>
      <c r="B74" s="55" t="s">
        <v>127</v>
      </c>
      <c r="C74" s="55" t="s">
        <v>45</v>
      </c>
      <c r="D74" s="55" t="s">
        <v>53</v>
      </c>
      <c r="E74" s="55" t="s">
        <v>132</v>
      </c>
      <c r="G74" s="56">
        <v>65.215000000000003</v>
      </c>
      <c r="H74" s="56">
        <v>56.92</v>
      </c>
      <c r="I74" s="56">
        <v>61.855000000000004</v>
      </c>
      <c r="J74" s="56">
        <v>54.400000000000006</v>
      </c>
      <c r="K74" s="56">
        <v>58.81</v>
      </c>
      <c r="L74" s="56">
        <v>48.414999999999999</v>
      </c>
      <c r="M74" s="56">
        <v>55.870000000000005</v>
      </c>
      <c r="N74" s="56">
        <v>46.42</v>
      </c>
      <c r="O74" s="56">
        <v>58.133902439024389</v>
      </c>
      <c r="P74" s="56">
        <v>55.490975609756099</v>
      </c>
      <c r="Q74" s="56">
        <v>49.936219512195123</v>
      </c>
      <c r="R74" s="56">
        <v>47.802926829268301</v>
      </c>
    </row>
    <row r="75" spans="1:18" s="55" customFormat="1" x14ac:dyDescent="0.5">
      <c r="A75" s="55">
        <v>15</v>
      </c>
      <c r="B75" s="55" t="s">
        <v>133</v>
      </c>
      <c r="C75" s="55" t="s">
        <v>45</v>
      </c>
      <c r="D75" s="55" t="s">
        <v>4</v>
      </c>
      <c r="E75" s="55" t="s">
        <v>134</v>
      </c>
      <c r="G75" s="56">
        <v>51.2</v>
      </c>
      <c r="H75" s="56">
        <v>45.900000000000006</v>
      </c>
      <c r="I75" s="56">
        <v>48.7</v>
      </c>
      <c r="J75" s="56">
        <v>43.900000000000006</v>
      </c>
      <c r="K75" s="56">
        <v>46.4</v>
      </c>
      <c r="L75" s="56">
        <v>39</v>
      </c>
      <c r="M75" s="56">
        <v>44.400000000000006</v>
      </c>
      <c r="N75" s="56">
        <v>37.299999999999997</v>
      </c>
      <c r="O75" s="56">
        <v>46.675609756097558</v>
      </c>
      <c r="P75" s="56">
        <v>44.602439024390243</v>
      </c>
      <c r="Q75" s="56">
        <v>40.082926829268288</v>
      </c>
      <c r="R75" s="56">
        <v>38.339024390243907</v>
      </c>
    </row>
    <row r="76" spans="1:18" s="55" customFormat="1" x14ac:dyDescent="0.5">
      <c r="A76" s="55">
        <v>15</v>
      </c>
      <c r="B76" s="55" t="s">
        <v>133</v>
      </c>
      <c r="C76" s="55" t="s">
        <v>45</v>
      </c>
      <c r="D76" s="55" t="s">
        <v>47</v>
      </c>
      <c r="E76" s="55" t="s">
        <v>135</v>
      </c>
      <c r="G76" s="56">
        <v>53.769999999999996</v>
      </c>
      <c r="H76" s="56">
        <v>48.204999999999998</v>
      </c>
      <c r="I76" s="56">
        <v>51.144999999999996</v>
      </c>
      <c r="J76" s="56">
        <v>46.105000000000004</v>
      </c>
      <c r="K76" s="56">
        <v>48.730000000000004</v>
      </c>
      <c r="L76" s="56">
        <v>40.96</v>
      </c>
      <c r="M76" s="56">
        <v>46.63</v>
      </c>
      <c r="N76" s="56">
        <v>39.174999999999997</v>
      </c>
      <c r="O76" s="56">
        <v>49.019390243902436</v>
      </c>
      <c r="P76" s="56">
        <v>46.842560975609757</v>
      </c>
      <c r="Q76" s="56">
        <v>42.097073170731704</v>
      </c>
      <c r="R76" s="56">
        <v>40.265975609756097</v>
      </c>
    </row>
    <row r="77" spans="1:18" s="55" customFormat="1" x14ac:dyDescent="0.5">
      <c r="A77" s="55">
        <v>15</v>
      </c>
      <c r="B77" s="55" t="s">
        <v>133</v>
      </c>
      <c r="C77" s="55" t="s">
        <v>45</v>
      </c>
      <c r="D77" s="55" t="s">
        <v>49</v>
      </c>
      <c r="E77" s="55" t="s">
        <v>136</v>
      </c>
      <c r="G77" s="56">
        <v>54.855000000000004</v>
      </c>
      <c r="H77" s="56">
        <v>49.18</v>
      </c>
      <c r="I77" s="56">
        <v>52.174999999999997</v>
      </c>
      <c r="J77" s="56">
        <v>47.04</v>
      </c>
      <c r="K77" s="56">
        <v>49.715000000000003</v>
      </c>
      <c r="L77" s="56">
        <v>41.79</v>
      </c>
      <c r="M77" s="56">
        <v>47.575000000000003</v>
      </c>
      <c r="N77" s="56">
        <v>39.965000000000003</v>
      </c>
      <c r="O77" s="56">
        <v>50.010487804878053</v>
      </c>
      <c r="P77" s="56">
        <v>47.791463414634144</v>
      </c>
      <c r="Q77" s="56">
        <v>42.949756097560979</v>
      </c>
      <c r="R77" s="56">
        <v>41.078658536585365</v>
      </c>
    </row>
    <row r="78" spans="1:18" s="55" customFormat="1" x14ac:dyDescent="0.5">
      <c r="A78" s="55">
        <v>15</v>
      </c>
      <c r="B78" s="55" t="s">
        <v>133</v>
      </c>
      <c r="C78" s="55" t="s">
        <v>45</v>
      </c>
      <c r="D78" s="55" t="s">
        <v>51</v>
      </c>
      <c r="E78" s="55" t="s">
        <v>137</v>
      </c>
      <c r="G78" s="56">
        <v>55.96</v>
      </c>
      <c r="H78" s="56">
        <v>50.174999999999997</v>
      </c>
      <c r="I78" s="56">
        <v>53.225000000000001</v>
      </c>
      <c r="J78" s="56">
        <v>47.989999999999995</v>
      </c>
      <c r="K78" s="56">
        <v>50.72</v>
      </c>
      <c r="L78" s="56">
        <v>42.635000000000005</v>
      </c>
      <c r="M78" s="56">
        <v>48.54</v>
      </c>
      <c r="N78" s="56">
        <v>40.775000000000006</v>
      </c>
      <c r="O78" s="56">
        <v>51.02158536585366</v>
      </c>
      <c r="P78" s="56">
        <v>48.756097560975611</v>
      </c>
      <c r="Q78" s="56">
        <v>43.818170731707326</v>
      </c>
      <c r="R78" s="56">
        <v>41.911341463414637</v>
      </c>
    </row>
    <row r="79" spans="1:18" s="55" customFormat="1" x14ac:dyDescent="0.5">
      <c r="A79" s="55">
        <v>15</v>
      </c>
      <c r="B79" s="55" t="s">
        <v>133</v>
      </c>
      <c r="C79" s="55" t="s">
        <v>45</v>
      </c>
      <c r="D79" s="55" t="s">
        <v>53</v>
      </c>
      <c r="E79" s="55" t="s">
        <v>138</v>
      </c>
      <c r="G79" s="56">
        <v>53.769999999999996</v>
      </c>
      <c r="H79" s="56">
        <v>48.204999999999998</v>
      </c>
      <c r="I79" s="56">
        <v>51.144999999999996</v>
      </c>
      <c r="J79" s="56">
        <v>46.105000000000004</v>
      </c>
      <c r="K79" s="56">
        <v>48.730000000000004</v>
      </c>
      <c r="L79" s="56">
        <v>40.96</v>
      </c>
      <c r="M79" s="56">
        <v>46.63</v>
      </c>
      <c r="N79" s="56">
        <v>39.174999999999997</v>
      </c>
      <c r="O79" s="56">
        <v>49.019390243902436</v>
      </c>
      <c r="P79" s="56">
        <v>46.842560975609757</v>
      </c>
      <c r="Q79" s="56">
        <v>42.097073170731704</v>
      </c>
      <c r="R79" s="56">
        <v>40.265975609756097</v>
      </c>
    </row>
    <row r="80" spans="1:18" s="55" customFormat="1" x14ac:dyDescent="0.5">
      <c r="A80" s="55">
        <v>16</v>
      </c>
      <c r="B80" s="55" t="s">
        <v>139</v>
      </c>
      <c r="C80" s="55" t="s">
        <v>45</v>
      </c>
      <c r="D80" s="55" t="s">
        <v>4</v>
      </c>
      <c r="E80" s="55" t="s">
        <v>140</v>
      </c>
      <c r="G80" s="56">
        <v>43.2</v>
      </c>
      <c r="H80" s="56">
        <v>39.729999999999997</v>
      </c>
      <c r="I80" s="56">
        <v>38.6</v>
      </c>
      <c r="J80" s="56">
        <v>35.71</v>
      </c>
      <c r="K80" s="56">
        <v>36</v>
      </c>
      <c r="L80" s="56">
        <v>30.9</v>
      </c>
      <c r="M80" s="56">
        <v>34.700000000000003</v>
      </c>
      <c r="N80" s="56">
        <v>29.6</v>
      </c>
      <c r="O80" s="56">
        <v>40.237804878048777</v>
      </c>
      <c r="P80" s="56">
        <v>36.132926829268293</v>
      </c>
      <c r="Q80" s="56">
        <v>31.646341463414636</v>
      </c>
      <c r="R80" s="56">
        <v>30.346341463414635</v>
      </c>
    </row>
    <row r="81" spans="1:18" s="55" customFormat="1" x14ac:dyDescent="0.5">
      <c r="A81" s="55">
        <v>16</v>
      </c>
      <c r="B81" s="55" t="s">
        <v>139</v>
      </c>
      <c r="C81" s="55" t="s">
        <v>45</v>
      </c>
      <c r="D81" s="55" t="s">
        <v>47</v>
      </c>
      <c r="E81" s="55" t="s">
        <v>141</v>
      </c>
      <c r="G81" s="56">
        <v>45.37</v>
      </c>
      <c r="H81" s="56">
        <v>41.73</v>
      </c>
      <c r="I81" s="56">
        <v>40.54</v>
      </c>
      <c r="J81" s="56">
        <v>37.5</v>
      </c>
      <c r="K81" s="56">
        <v>37.81</v>
      </c>
      <c r="L81" s="56">
        <v>32.454999999999998</v>
      </c>
      <c r="M81" s="56">
        <v>36.445</v>
      </c>
      <c r="N81" s="56">
        <v>31.09</v>
      </c>
      <c r="O81" s="56">
        <v>42.262682926829257</v>
      </c>
      <c r="P81" s="56">
        <v>37.944878048780488</v>
      </c>
      <c r="Q81" s="56">
        <v>33.238658536585362</v>
      </c>
      <c r="R81" s="56">
        <v>31.873658536585367</v>
      </c>
    </row>
    <row r="82" spans="1:18" s="55" customFormat="1" x14ac:dyDescent="0.5">
      <c r="A82" s="55">
        <v>16</v>
      </c>
      <c r="B82" s="55" t="s">
        <v>139</v>
      </c>
      <c r="C82" s="55" t="s">
        <v>45</v>
      </c>
      <c r="D82" s="55" t="s">
        <v>49</v>
      </c>
      <c r="E82" s="55" t="s">
        <v>142</v>
      </c>
      <c r="G82" s="56">
        <v>46.29</v>
      </c>
      <c r="H82" s="56">
        <v>42.57</v>
      </c>
      <c r="I82" s="56">
        <v>41.36</v>
      </c>
      <c r="J82" s="56">
        <v>38.26</v>
      </c>
      <c r="K82" s="56">
        <v>38.575000000000003</v>
      </c>
      <c r="L82" s="56">
        <v>33.11</v>
      </c>
      <c r="M82" s="56">
        <v>37.185000000000002</v>
      </c>
      <c r="N82" s="56">
        <v>31.72</v>
      </c>
      <c r="O82" s="56">
        <v>43.114390243902442</v>
      </c>
      <c r="P82" s="56">
        <v>38.713658536585363</v>
      </c>
      <c r="Q82" s="56">
        <v>33.909756097560972</v>
      </c>
      <c r="R82" s="56">
        <v>32.519756097560972</v>
      </c>
    </row>
    <row r="83" spans="1:18" s="55" customFormat="1" x14ac:dyDescent="0.5">
      <c r="A83" s="55">
        <v>16</v>
      </c>
      <c r="B83" s="55" t="s">
        <v>139</v>
      </c>
      <c r="C83" s="55" t="s">
        <v>45</v>
      </c>
      <c r="D83" s="55" t="s">
        <v>51</v>
      </c>
      <c r="E83" s="55" t="s">
        <v>143</v>
      </c>
      <c r="G83" s="56">
        <v>47.23</v>
      </c>
      <c r="H83" s="56">
        <v>43.43</v>
      </c>
      <c r="I83" s="56">
        <v>42.2</v>
      </c>
      <c r="J83" s="56">
        <v>39.03</v>
      </c>
      <c r="K83" s="56">
        <v>39.355000000000004</v>
      </c>
      <c r="L83" s="56">
        <v>33.78</v>
      </c>
      <c r="M83" s="56">
        <v>37.935000000000002</v>
      </c>
      <c r="N83" s="56">
        <v>32.364999999999995</v>
      </c>
      <c r="O83" s="56">
        <v>43.986097560975608</v>
      </c>
      <c r="P83" s="56">
        <v>39.493902439024389</v>
      </c>
      <c r="Q83" s="56">
        <v>34.595853658536591</v>
      </c>
      <c r="R83" s="56">
        <v>33.180121951219505</v>
      </c>
    </row>
    <row r="84" spans="1:18" s="55" customFormat="1" x14ac:dyDescent="0.5">
      <c r="A84" s="55">
        <v>16</v>
      </c>
      <c r="B84" s="55" t="s">
        <v>139</v>
      </c>
      <c r="C84" s="55" t="s">
        <v>45</v>
      </c>
      <c r="D84" s="55" t="s">
        <v>53</v>
      </c>
      <c r="E84" s="55" t="s">
        <v>144</v>
      </c>
      <c r="G84" s="56">
        <v>45.37</v>
      </c>
      <c r="H84" s="56">
        <v>41.73</v>
      </c>
      <c r="I84" s="56">
        <v>40.54</v>
      </c>
      <c r="J84" s="56">
        <v>37.5</v>
      </c>
      <c r="K84" s="56">
        <v>37.81</v>
      </c>
      <c r="L84" s="56">
        <v>32.454999999999998</v>
      </c>
      <c r="M84" s="56">
        <v>36.445</v>
      </c>
      <c r="N84" s="56">
        <v>31.09</v>
      </c>
      <c r="O84" s="56">
        <v>42.262682926829257</v>
      </c>
      <c r="P84" s="56">
        <v>37.944878048780488</v>
      </c>
      <c r="Q84" s="56">
        <v>33.238658536585362</v>
      </c>
      <c r="R84" s="56">
        <v>31.873658536585367</v>
      </c>
    </row>
    <row r="85" spans="1:18" s="55" customFormat="1" x14ac:dyDescent="0.5">
      <c r="A85" s="55">
        <v>17</v>
      </c>
      <c r="B85" s="55" t="s">
        <v>145</v>
      </c>
      <c r="C85" s="55" t="s">
        <v>45</v>
      </c>
      <c r="D85" s="55" t="s">
        <v>4</v>
      </c>
      <c r="E85" s="55" t="s">
        <v>146</v>
      </c>
      <c r="G85" s="56">
        <v>34.799999999999997</v>
      </c>
      <c r="H85" s="56">
        <v>32.4</v>
      </c>
      <c r="I85" s="56">
        <v>30.8</v>
      </c>
      <c r="J85" s="56">
        <v>28.61</v>
      </c>
      <c r="K85" s="56">
        <v>28.9</v>
      </c>
      <c r="L85" s="56">
        <v>25.1</v>
      </c>
      <c r="M85" s="56">
        <v>27.9</v>
      </c>
      <c r="N85" s="56">
        <v>24.1</v>
      </c>
      <c r="O85" s="56">
        <v>32.751219512195121</v>
      </c>
      <c r="P85" s="56">
        <v>28.930487804878052</v>
      </c>
      <c r="Q85" s="56">
        <v>25.65609756097561</v>
      </c>
      <c r="R85" s="56">
        <v>24.65609756097561</v>
      </c>
    </row>
    <row r="86" spans="1:18" s="55" customFormat="1" x14ac:dyDescent="0.5">
      <c r="A86" s="55">
        <v>17</v>
      </c>
      <c r="B86" s="55" t="s">
        <v>145</v>
      </c>
      <c r="C86" s="55" t="s">
        <v>45</v>
      </c>
      <c r="D86" s="55" t="s">
        <v>47</v>
      </c>
      <c r="E86" s="55" t="s">
        <v>147</v>
      </c>
      <c r="G86" s="56">
        <v>36.549999999999997</v>
      </c>
      <c r="H86" s="56">
        <v>34.03</v>
      </c>
      <c r="I86" s="56">
        <v>32.35</v>
      </c>
      <c r="J86" s="56">
        <v>30.05</v>
      </c>
      <c r="K86" s="56">
        <v>30.355</v>
      </c>
      <c r="L86" s="56">
        <v>26.365000000000002</v>
      </c>
      <c r="M86" s="56">
        <v>29.305</v>
      </c>
      <c r="N86" s="56">
        <v>25.315000000000001</v>
      </c>
      <c r="O86" s="56">
        <v>34.398780487804878</v>
      </c>
      <c r="P86" s="56">
        <v>30.386585365853659</v>
      </c>
      <c r="Q86" s="56">
        <v>26.948902439024387</v>
      </c>
      <c r="R86" s="56">
        <v>25.89890243902439</v>
      </c>
    </row>
    <row r="87" spans="1:18" s="55" customFormat="1" x14ac:dyDescent="0.5">
      <c r="A87" s="55">
        <v>17</v>
      </c>
      <c r="B87" s="55" t="s">
        <v>145</v>
      </c>
      <c r="C87" s="55" t="s">
        <v>45</v>
      </c>
      <c r="D87" s="55" t="s">
        <v>49</v>
      </c>
      <c r="E87" s="55" t="s">
        <v>148</v>
      </c>
      <c r="G87" s="56">
        <v>37.29</v>
      </c>
      <c r="H87" s="56">
        <v>34.72</v>
      </c>
      <c r="I87" s="56">
        <v>33.01</v>
      </c>
      <c r="J87" s="56">
        <v>30.66</v>
      </c>
      <c r="K87" s="56">
        <v>30.97</v>
      </c>
      <c r="L87" s="56">
        <v>26.9</v>
      </c>
      <c r="M87" s="56">
        <v>29.9</v>
      </c>
      <c r="N87" s="56">
        <v>25.83</v>
      </c>
      <c r="O87" s="56">
        <v>35.096097560975608</v>
      </c>
      <c r="P87" s="56">
        <v>31.00390243902439</v>
      </c>
      <c r="Q87" s="56">
        <v>27.495609756097561</v>
      </c>
      <c r="R87" s="56">
        <v>26.425609756097561</v>
      </c>
    </row>
    <row r="88" spans="1:18" s="55" customFormat="1" x14ac:dyDescent="0.5">
      <c r="A88" s="55">
        <v>17</v>
      </c>
      <c r="B88" s="55" t="s">
        <v>145</v>
      </c>
      <c r="C88" s="55" t="s">
        <v>45</v>
      </c>
      <c r="D88" s="55" t="s">
        <v>51</v>
      </c>
      <c r="E88" s="55" t="s">
        <v>149</v>
      </c>
      <c r="G88" s="56">
        <v>38.04</v>
      </c>
      <c r="H88" s="56">
        <v>35.42</v>
      </c>
      <c r="I88" s="56">
        <v>33.68</v>
      </c>
      <c r="J88" s="56">
        <v>31.28</v>
      </c>
      <c r="K88" s="56">
        <v>31.594999999999999</v>
      </c>
      <c r="L88" s="56">
        <v>27.445</v>
      </c>
      <c r="M88" s="56">
        <v>30.505000000000003</v>
      </c>
      <c r="N88" s="56">
        <v>26.354999999999997</v>
      </c>
      <c r="O88" s="56">
        <v>35.803414634146343</v>
      </c>
      <c r="P88" s="56">
        <v>31.63121951219512</v>
      </c>
      <c r="Q88" s="56">
        <v>28.05231707317073</v>
      </c>
      <c r="R88" s="56">
        <v>26.96231707317073</v>
      </c>
    </row>
    <row r="89" spans="1:18" s="55" customFormat="1" x14ac:dyDescent="0.5">
      <c r="A89" s="55">
        <v>17</v>
      </c>
      <c r="B89" s="55" t="s">
        <v>145</v>
      </c>
      <c r="C89" s="55" t="s">
        <v>45</v>
      </c>
      <c r="D89" s="55" t="s">
        <v>53</v>
      </c>
      <c r="E89" s="55" t="s">
        <v>150</v>
      </c>
      <c r="G89" s="56">
        <v>36.549999999999997</v>
      </c>
      <c r="H89" s="56">
        <v>34.03</v>
      </c>
      <c r="I89" s="56">
        <v>32.35</v>
      </c>
      <c r="J89" s="56">
        <v>30.05</v>
      </c>
      <c r="K89" s="56">
        <v>30.355</v>
      </c>
      <c r="L89" s="56">
        <v>26.365000000000002</v>
      </c>
      <c r="M89" s="56">
        <v>29.305</v>
      </c>
      <c r="N89" s="56">
        <v>25.315000000000001</v>
      </c>
      <c r="O89" s="56">
        <v>34.398780487804878</v>
      </c>
      <c r="P89" s="56">
        <v>30.386585365853659</v>
      </c>
      <c r="Q89" s="56">
        <v>26.948902439024387</v>
      </c>
      <c r="R89" s="56">
        <v>25.89890243902439</v>
      </c>
    </row>
    <row r="90" spans="1:18" s="55" customFormat="1" x14ac:dyDescent="0.5">
      <c r="A90" s="55">
        <v>18</v>
      </c>
      <c r="B90" s="55" t="s">
        <v>151</v>
      </c>
      <c r="C90" s="55" t="s">
        <v>45</v>
      </c>
      <c r="D90" s="55" t="s">
        <v>4</v>
      </c>
      <c r="E90" s="55" t="s">
        <v>152</v>
      </c>
      <c r="G90" s="56">
        <v>35</v>
      </c>
      <c r="H90" s="56">
        <v>32.49</v>
      </c>
      <c r="I90" s="56">
        <v>30.8</v>
      </c>
      <c r="J90" s="56">
        <v>28.63</v>
      </c>
      <c r="K90" s="56">
        <v>28.9</v>
      </c>
      <c r="L90" s="56">
        <v>25.4</v>
      </c>
      <c r="M90" s="56">
        <v>28.1</v>
      </c>
      <c r="N90" s="56">
        <v>24.6</v>
      </c>
      <c r="O90" s="56">
        <v>32.857317073170726</v>
      </c>
      <c r="P90" s="56">
        <v>28.947560975609761</v>
      </c>
      <c r="Q90" s="56">
        <v>25.912195121951221</v>
      </c>
      <c r="R90" s="56">
        <v>25.112195121951221</v>
      </c>
    </row>
    <row r="91" spans="1:18" s="55" customFormat="1" x14ac:dyDescent="0.5">
      <c r="A91" s="55">
        <v>18</v>
      </c>
      <c r="B91" s="55" t="s">
        <v>151</v>
      </c>
      <c r="C91" s="55" t="s">
        <v>45</v>
      </c>
      <c r="D91" s="55" t="s">
        <v>47</v>
      </c>
      <c r="E91" s="55" t="s">
        <v>153</v>
      </c>
      <c r="G91" s="56">
        <v>36.76</v>
      </c>
      <c r="H91" s="56">
        <v>34.119999999999997</v>
      </c>
      <c r="I91" s="56">
        <v>32.35</v>
      </c>
      <c r="J91" s="56">
        <v>30.07</v>
      </c>
      <c r="K91" s="56">
        <v>30.355</v>
      </c>
      <c r="L91" s="56">
        <v>26.68</v>
      </c>
      <c r="M91" s="56">
        <v>29.515000000000001</v>
      </c>
      <c r="N91" s="56">
        <v>25.84</v>
      </c>
      <c r="O91" s="56">
        <v>34.506341463414643</v>
      </c>
      <c r="P91" s="56">
        <v>30.403658536585361</v>
      </c>
      <c r="Q91" s="56">
        <v>27.217804878048781</v>
      </c>
      <c r="R91" s="56">
        <v>26.377804878048778</v>
      </c>
    </row>
    <row r="92" spans="1:18" s="55" customFormat="1" x14ac:dyDescent="0.5">
      <c r="A92" s="55">
        <v>18</v>
      </c>
      <c r="B92" s="55" t="s">
        <v>151</v>
      </c>
      <c r="C92" s="55" t="s">
        <v>45</v>
      </c>
      <c r="D92" s="55" t="s">
        <v>49</v>
      </c>
      <c r="E92" s="55" t="s">
        <v>154</v>
      </c>
      <c r="G92" s="56">
        <v>37.5</v>
      </c>
      <c r="H92" s="56">
        <v>34.81</v>
      </c>
      <c r="I92" s="56">
        <v>33.01</v>
      </c>
      <c r="J92" s="56">
        <v>30.68</v>
      </c>
      <c r="K92" s="56">
        <v>30.97</v>
      </c>
      <c r="L92" s="56">
        <v>27.225000000000001</v>
      </c>
      <c r="M92" s="56">
        <v>30.115000000000002</v>
      </c>
      <c r="N92" s="56">
        <v>26.36</v>
      </c>
      <c r="O92" s="56">
        <v>35.203658536585372</v>
      </c>
      <c r="P92" s="56">
        <v>31.0209756097561</v>
      </c>
      <c r="Q92" s="56">
        <v>27.773048780487805</v>
      </c>
      <c r="R92" s="56">
        <v>26.909512195121948</v>
      </c>
    </row>
    <row r="93" spans="1:18" s="55" customFormat="1" x14ac:dyDescent="0.5">
      <c r="A93" s="55">
        <v>18</v>
      </c>
      <c r="B93" s="55" t="s">
        <v>151</v>
      </c>
      <c r="C93" s="55" t="s">
        <v>45</v>
      </c>
      <c r="D93" s="55" t="s">
        <v>51</v>
      </c>
      <c r="E93" s="55" t="s">
        <v>155</v>
      </c>
      <c r="G93" s="56">
        <v>38.26</v>
      </c>
      <c r="H93" s="56">
        <v>35.51</v>
      </c>
      <c r="I93" s="56">
        <v>33.68</v>
      </c>
      <c r="J93" s="56">
        <v>31.3</v>
      </c>
      <c r="K93" s="56">
        <v>31.594999999999999</v>
      </c>
      <c r="L93" s="56">
        <v>27.78</v>
      </c>
      <c r="M93" s="56">
        <v>30.725000000000001</v>
      </c>
      <c r="N93" s="56">
        <v>26.89</v>
      </c>
      <c r="O93" s="56">
        <v>35.912439024390252</v>
      </c>
      <c r="P93" s="56">
        <v>31.648292682926829</v>
      </c>
      <c r="Q93" s="56">
        <v>28.338292682926831</v>
      </c>
      <c r="R93" s="56">
        <v>27.451219512195124</v>
      </c>
    </row>
    <row r="94" spans="1:18" s="55" customFormat="1" x14ac:dyDescent="0.5">
      <c r="A94" s="55">
        <v>18</v>
      </c>
      <c r="B94" s="55" t="s">
        <v>151</v>
      </c>
      <c r="C94" s="55" t="s">
        <v>45</v>
      </c>
      <c r="D94" s="55" t="s">
        <v>53</v>
      </c>
      <c r="E94" s="55" t="s">
        <v>156</v>
      </c>
      <c r="G94" s="56">
        <v>36.76</v>
      </c>
      <c r="H94" s="56">
        <v>34.119999999999997</v>
      </c>
      <c r="I94" s="56">
        <v>32.35</v>
      </c>
      <c r="J94" s="56">
        <v>30.07</v>
      </c>
      <c r="K94" s="56">
        <v>30.355</v>
      </c>
      <c r="L94" s="56">
        <v>26.68</v>
      </c>
      <c r="M94" s="56">
        <v>29.515000000000001</v>
      </c>
      <c r="N94" s="56">
        <v>25.84</v>
      </c>
      <c r="O94" s="56">
        <v>34.506341463414643</v>
      </c>
      <c r="P94" s="56">
        <v>30.403658536585361</v>
      </c>
      <c r="Q94" s="56">
        <v>27.217804878048781</v>
      </c>
      <c r="R94" s="56">
        <v>26.377804878048778</v>
      </c>
    </row>
    <row r="95" spans="1:18" s="55" customFormat="1" x14ac:dyDescent="0.5">
      <c r="A95" s="55">
        <v>19</v>
      </c>
      <c r="B95" s="55" t="s">
        <v>157</v>
      </c>
      <c r="C95" s="55" t="s">
        <v>45</v>
      </c>
      <c r="D95" s="55" t="s">
        <v>4</v>
      </c>
      <c r="E95" s="55" t="s">
        <v>158</v>
      </c>
      <c r="G95" s="56">
        <v>35.4</v>
      </c>
      <c r="H95" s="56">
        <v>32.99</v>
      </c>
      <c r="I95" s="56">
        <v>31.4</v>
      </c>
      <c r="J95" s="56">
        <v>29.31</v>
      </c>
      <c r="K95" s="56">
        <v>27.6</v>
      </c>
      <c r="L95" s="56">
        <v>24.6</v>
      </c>
      <c r="M95" s="56">
        <v>27</v>
      </c>
      <c r="N95" s="56">
        <v>23.8</v>
      </c>
      <c r="O95" s="56">
        <v>33.342682926829269</v>
      </c>
      <c r="P95" s="56">
        <v>29.61585365853659</v>
      </c>
      <c r="Q95" s="56">
        <v>25.039024390243902</v>
      </c>
      <c r="R95" s="56">
        <v>24.26829268292683</v>
      </c>
    </row>
    <row r="96" spans="1:18" s="55" customFormat="1" x14ac:dyDescent="0.5">
      <c r="A96" s="55">
        <v>19</v>
      </c>
      <c r="B96" s="55" t="s">
        <v>157</v>
      </c>
      <c r="C96" s="55" t="s">
        <v>45</v>
      </c>
      <c r="D96" s="55" t="s">
        <v>47</v>
      </c>
      <c r="E96" s="55" t="s">
        <v>159</v>
      </c>
      <c r="G96" s="56">
        <v>37.18</v>
      </c>
      <c r="H96" s="56">
        <v>34.65</v>
      </c>
      <c r="I96" s="56">
        <v>32.979999999999997</v>
      </c>
      <c r="J96" s="56">
        <v>30.78</v>
      </c>
      <c r="K96" s="56">
        <v>28.990000000000002</v>
      </c>
      <c r="L96" s="56">
        <v>25.84</v>
      </c>
      <c r="M96" s="56">
        <v>28.36</v>
      </c>
      <c r="N96" s="56">
        <v>25</v>
      </c>
      <c r="O96" s="56">
        <v>35.02024390243902</v>
      </c>
      <c r="P96" s="56">
        <v>31.101951219512191</v>
      </c>
      <c r="Q96" s="56">
        <v>26.300975609756101</v>
      </c>
      <c r="R96" s="56">
        <v>25.491707317073171</v>
      </c>
    </row>
    <row r="97" spans="1:20" s="55" customFormat="1" x14ac:dyDescent="0.5">
      <c r="A97" s="55">
        <v>19</v>
      </c>
      <c r="B97" s="55" t="s">
        <v>157</v>
      </c>
      <c r="C97" s="55" t="s">
        <v>45</v>
      </c>
      <c r="D97" s="55" t="s">
        <v>49</v>
      </c>
      <c r="E97" s="55" t="s">
        <v>160</v>
      </c>
      <c r="G97" s="56">
        <v>37.93</v>
      </c>
      <c r="H97" s="56">
        <v>35.35</v>
      </c>
      <c r="I97" s="56">
        <v>33.65</v>
      </c>
      <c r="J97" s="56">
        <v>31.4</v>
      </c>
      <c r="K97" s="56">
        <v>29.574999999999999</v>
      </c>
      <c r="L97" s="56">
        <v>26.364999999999998</v>
      </c>
      <c r="M97" s="56">
        <v>28.934999999999999</v>
      </c>
      <c r="N97" s="56">
        <v>25.51</v>
      </c>
      <c r="O97" s="56">
        <v>35.727560975609762</v>
      </c>
      <c r="P97" s="56">
        <v>31.729268292682931</v>
      </c>
      <c r="Q97" s="56">
        <v>26.834756097560977</v>
      </c>
      <c r="R97" s="56">
        <v>26.011219512195126</v>
      </c>
    </row>
    <row r="98" spans="1:20" s="55" customFormat="1" x14ac:dyDescent="0.5">
      <c r="A98" s="55">
        <v>19</v>
      </c>
      <c r="B98" s="55" t="s">
        <v>157</v>
      </c>
      <c r="C98" s="55" t="s">
        <v>45</v>
      </c>
      <c r="D98" s="55" t="s">
        <v>51</v>
      </c>
      <c r="E98" s="55" t="s">
        <v>161</v>
      </c>
      <c r="G98" s="56">
        <v>38.700000000000003</v>
      </c>
      <c r="H98" s="56">
        <v>36.07</v>
      </c>
      <c r="I98" s="56">
        <v>34.33</v>
      </c>
      <c r="J98" s="56">
        <v>32.04</v>
      </c>
      <c r="K98" s="56">
        <v>30.175000000000001</v>
      </c>
      <c r="L98" s="56">
        <v>26.9</v>
      </c>
      <c r="M98" s="56">
        <v>29.52</v>
      </c>
      <c r="N98" s="56">
        <v>26.03</v>
      </c>
      <c r="O98" s="56">
        <v>36.454878048780493</v>
      </c>
      <c r="P98" s="56">
        <v>32.375121951219512</v>
      </c>
      <c r="Q98" s="56">
        <v>27.379268292682923</v>
      </c>
      <c r="R98" s="56">
        <v>26.540731707317072</v>
      </c>
    </row>
    <row r="99" spans="1:20" s="55" customFormat="1" x14ac:dyDescent="0.5">
      <c r="A99" s="55">
        <v>19</v>
      </c>
      <c r="B99" s="55" t="s">
        <v>157</v>
      </c>
      <c r="C99" s="55" t="s">
        <v>45</v>
      </c>
      <c r="D99" s="55" t="s">
        <v>53</v>
      </c>
      <c r="E99" s="55" t="s">
        <v>162</v>
      </c>
      <c r="G99" s="56">
        <v>37.18</v>
      </c>
      <c r="H99" s="56">
        <v>34.65</v>
      </c>
      <c r="I99" s="56">
        <v>32.979999999999997</v>
      </c>
      <c r="J99" s="56">
        <v>30.78</v>
      </c>
      <c r="K99" s="56">
        <v>28.990000000000002</v>
      </c>
      <c r="L99" s="56">
        <v>25.84</v>
      </c>
      <c r="M99" s="56">
        <v>28.36</v>
      </c>
      <c r="N99" s="56">
        <v>25</v>
      </c>
      <c r="O99" s="56">
        <v>35.02024390243902</v>
      </c>
      <c r="P99" s="56">
        <v>31.101951219512191</v>
      </c>
      <c r="Q99" s="56">
        <v>26.300975609756101</v>
      </c>
      <c r="R99" s="56">
        <v>25.491707317073171</v>
      </c>
    </row>
    <row r="100" spans="1:20" s="55" customFormat="1" x14ac:dyDescent="0.5">
      <c r="A100" s="55">
        <v>20</v>
      </c>
      <c r="B100" s="55" t="s">
        <v>1</v>
      </c>
      <c r="C100" s="55" t="s">
        <v>45</v>
      </c>
      <c r="D100" s="55" t="s">
        <v>4</v>
      </c>
      <c r="E100" s="55" t="s">
        <v>163</v>
      </c>
      <c r="G100" s="56">
        <v>45.7</v>
      </c>
      <c r="H100" s="56">
        <v>42.2</v>
      </c>
      <c r="I100" s="56">
        <v>44.099999999999994</v>
      </c>
      <c r="J100" s="56">
        <v>40.5</v>
      </c>
      <c r="K100" s="56">
        <v>42.6</v>
      </c>
      <c r="L100" s="56">
        <v>36.4</v>
      </c>
      <c r="M100" s="56">
        <v>41</v>
      </c>
      <c r="N100" s="56">
        <v>34.9</v>
      </c>
      <c r="O100" s="56">
        <v>42.712195121951225</v>
      </c>
      <c r="P100" s="56">
        <v>41.02682926829268</v>
      </c>
      <c r="Q100" s="56">
        <v>37.307317073170729</v>
      </c>
      <c r="R100" s="56">
        <v>35.792682926829265</v>
      </c>
      <c r="S100" s="57"/>
      <c r="T100" s="57"/>
    </row>
    <row r="101" spans="1:20" s="55" customFormat="1" x14ac:dyDescent="0.5">
      <c r="A101" s="55">
        <v>20</v>
      </c>
      <c r="B101" s="55" t="s">
        <v>1</v>
      </c>
      <c r="C101" s="55" t="s">
        <v>45</v>
      </c>
      <c r="D101" s="55" t="s">
        <v>47</v>
      </c>
      <c r="E101" s="55" t="s">
        <v>164</v>
      </c>
      <c r="G101" s="56">
        <v>47.995000000000005</v>
      </c>
      <c r="H101" s="56">
        <v>44.32</v>
      </c>
      <c r="I101" s="56">
        <v>46.314999999999998</v>
      </c>
      <c r="J101" s="56">
        <v>42.534999999999997</v>
      </c>
      <c r="K101" s="56">
        <v>44.739999999999995</v>
      </c>
      <c r="L101" s="56">
        <v>38.230000000000004</v>
      </c>
      <c r="M101" s="56">
        <v>43.06</v>
      </c>
      <c r="N101" s="56">
        <v>36.655000000000001</v>
      </c>
      <c r="O101" s="56">
        <v>44.857804878048775</v>
      </c>
      <c r="P101" s="56">
        <v>43.088170731707315</v>
      </c>
      <c r="Q101" s="56">
        <v>39.182682926829273</v>
      </c>
      <c r="R101" s="56">
        <v>37.592317073170733</v>
      </c>
      <c r="S101" s="57"/>
      <c r="T101" s="57"/>
    </row>
    <row r="102" spans="1:20" s="55" customFormat="1" x14ac:dyDescent="0.5">
      <c r="A102" s="55">
        <v>20</v>
      </c>
      <c r="B102" s="55" t="s">
        <v>1</v>
      </c>
      <c r="C102" s="55" t="s">
        <v>45</v>
      </c>
      <c r="D102" s="55" t="s">
        <v>49</v>
      </c>
      <c r="E102" s="55" t="s">
        <v>165</v>
      </c>
      <c r="G102" s="56">
        <v>48.965000000000003</v>
      </c>
      <c r="H102" s="56">
        <v>45.215000000000003</v>
      </c>
      <c r="I102" s="56">
        <v>47.25</v>
      </c>
      <c r="J102" s="56">
        <v>43.394999999999996</v>
      </c>
      <c r="K102" s="56">
        <v>45.644999999999996</v>
      </c>
      <c r="L102" s="56">
        <v>39</v>
      </c>
      <c r="M102" s="56">
        <v>43.93</v>
      </c>
      <c r="N102" s="56">
        <v>37.394999999999996</v>
      </c>
      <c r="O102" s="56">
        <v>45.76378048780488</v>
      </c>
      <c r="P102" s="56">
        <v>43.959146341463423</v>
      </c>
      <c r="Q102" s="56">
        <v>39.972439024390241</v>
      </c>
      <c r="R102" s="56">
        <v>38.351341463414634</v>
      </c>
      <c r="S102" s="57"/>
      <c r="T102" s="57"/>
    </row>
    <row r="103" spans="1:20" s="55" customFormat="1" x14ac:dyDescent="0.5">
      <c r="A103" s="55">
        <v>20</v>
      </c>
      <c r="B103" s="55" t="s">
        <v>1</v>
      </c>
      <c r="C103" s="55" t="s">
        <v>45</v>
      </c>
      <c r="D103" s="55" t="s">
        <v>51</v>
      </c>
      <c r="E103" s="55" t="s">
        <v>166</v>
      </c>
      <c r="G103" s="56">
        <v>49.954999999999998</v>
      </c>
      <c r="H103" s="56">
        <v>46.129999999999995</v>
      </c>
      <c r="I103" s="56">
        <v>48.204999999999998</v>
      </c>
      <c r="J103" s="56">
        <v>44.269999999999996</v>
      </c>
      <c r="K103" s="56">
        <v>46.564999999999998</v>
      </c>
      <c r="L103" s="56">
        <v>39.79</v>
      </c>
      <c r="M103" s="56">
        <v>44.814999999999998</v>
      </c>
      <c r="N103" s="56">
        <v>38.15</v>
      </c>
      <c r="O103" s="56">
        <v>46.689756097560974</v>
      </c>
      <c r="P103" s="56">
        <v>44.845853658536583</v>
      </c>
      <c r="Q103" s="56">
        <v>40.781463414634146</v>
      </c>
      <c r="R103" s="56">
        <v>39.125365853658536</v>
      </c>
      <c r="S103" s="57"/>
      <c r="T103" s="57"/>
    </row>
    <row r="104" spans="1:20" s="55" customFormat="1" x14ac:dyDescent="0.5">
      <c r="A104" s="55">
        <v>20</v>
      </c>
      <c r="B104" s="55" t="s">
        <v>1</v>
      </c>
      <c r="C104" s="55" t="s">
        <v>45</v>
      </c>
      <c r="D104" s="55" t="s">
        <v>53</v>
      </c>
      <c r="E104" s="55" t="s">
        <v>167</v>
      </c>
      <c r="G104" s="56">
        <v>47.995000000000005</v>
      </c>
      <c r="H104" s="56">
        <v>44.32</v>
      </c>
      <c r="I104" s="56">
        <v>46.314999999999998</v>
      </c>
      <c r="J104" s="56">
        <v>42.534999999999997</v>
      </c>
      <c r="K104" s="56">
        <v>44.739999999999995</v>
      </c>
      <c r="L104" s="56">
        <v>38.230000000000004</v>
      </c>
      <c r="M104" s="56">
        <v>43.06</v>
      </c>
      <c r="N104" s="56">
        <v>36.655000000000001</v>
      </c>
      <c r="O104" s="56">
        <v>44.857804878048775</v>
      </c>
      <c r="P104" s="56">
        <v>43.088170731707315</v>
      </c>
      <c r="Q104" s="56">
        <v>39.182682926829273</v>
      </c>
      <c r="R104" s="56">
        <v>37.592317073170733</v>
      </c>
      <c r="S104" s="57"/>
      <c r="T104" s="57"/>
    </row>
    <row r="105" spans="1:20" s="55" customFormat="1" x14ac:dyDescent="0.5">
      <c r="A105" s="55">
        <v>21</v>
      </c>
      <c r="B105" s="55" t="s">
        <v>168</v>
      </c>
      <c r="C105" s="55" t="s">
        <v>45</v>
      </c>
      <c r="D105" s="55" t="s">
        <v>4</v>
      </c>
      <c r="E105" s="55" t="s">
        <v>169</v>
      </c>
      <c r="G105" s="56">
        <v>34.6</v>
      </c>
      <c r="H105" s="56">
        <v>32.25</v>
      </c>
      <c r="I105" s="56">
        <v>32.400000000000006</v>
      </c>
      <c r="J105" s="56">
        <v>30.2</v>
      </c>
      <c r="K105" s="56">
        <v>31.5</v>
      </c>
      <c r="L105" s="56">
        <v>27.6</v>
      </c>
      <c r="M105" s="56">
        <v>30.5</v>
      </c>
      <c r="N105" s="56">
        <v>26.700000000000003</v>
      </c>
      <c r="O105" s="56">
        <v>32.59390243902439</v>
      </c>
      <c r="P105" s="56">
        <v>30.521951219512196</v>
      </c>
      <c r="Q105" s="56">
        <v>28.170731707317074</v>
      </c>
      <c r="R105" s="56">
        <v>27.256097560975611</v>
      </c>
    </row>
    <row r="106" spans="1:20" s="55" customFormat="1" x14ac:dyDescent="0.5">
      <c r="A106" s="55">
        <v>21</v>
      </c>
      <c r="B106" s="55" t="s">
        <v>168</v>
      </c>
      <c r="C106" s="55" t="s">
        <v>45</v>
      </c>
      <c r="D106" s="55" t="s">
        <v>47</v>
      </c>
      <c r="E106" s="55" t="s">
        <v>170</v>
      </c>
      <c r="G106" s="56">
        <v>36.340000000000003</v>
      </c>
      <c r="H106" s="56">
        <v>33.869999999999997</v>
      </c>
      <c r="I106" s="56">
        <v>34.03</v>
      </c>
      <c r="J106" s="56">
        <v>31.72</v>
      </c>
      <c r="K106" s="56">
        <v>33.085000000000001</v>
      </c>
      <c r="L106" s="56">
        <v>28.990000000000002</v>
      </c>
      <c r="M106" s="56">
        <v>32.034999999999997</v>
      </c>
      <c r="N106" s="56">
        <v>28.045000000000002</v>
      </c>
      <c r="O106" s="56">
        <v>34.231463414634149</v>
      </c>
      <c r="P106" s="56">
        <v>32.058048780487809</v>
      </c>
      <c r="Q106" s="56">
        <v>29.589268292682931</v>
      </c>
      <c r="R106" s="56">
        <v>28.62890243902439</v>
      </c>
    </row>
    <row r="107" spans="1:20" s="55" customFormat="1" x14ac:dyDescent="0.5">
      <c r="A107" s="55">
        <v>21</v>
      </c>
      <c r="B107" s="55" t="s">
        <v>168</v>
      </c>
      <c r="C107" s="55" t="s">
        <v>45</v>
      </c>
      <c r="D107" s="55" t="s">
        <v>49</v>
      </c>
      <c r="E107" s="55" t="s">
        <v>171</v>
      </c>
      <c r="G107" s="56">
        <v>37.08</v>
      </c>
      <c r="H107" s="56">
        <v>34.56</v>
      </c>
      <c r="I107" s="56">
        <v>34.715000000000003</v>
      </c>
      <c r="J107" s="56">
        <v>32.364999999999995</v>
      </c>
      <c r="K107" s="56">
        <v>33.754999999999995</v>
      </c>
      <c r="L107" s="56">
        <v>29.574999999999999</v>
      </c>
      <c r="M107" s="56">
        <v>32.685000000000002</v>
      </c>
      <c r="N107" s="56">
        <v>28.615000000000002</v>
      </c>
      <c r="O107" s="56">
        <v>34.928780487804879</v>
      </c>
      <c r="P107" s="56">
        <v>32.708902439024385</v>
      </c>
      <c r="Q107" s="56">
        <v>30.186707317073171</v>
      </c>
      <c r="R107" s="56">
        <v>29.210609756097561</v>
      </c>
    </row>
    <row r="108" spans="1:20" s="55" customFormat="1" x14ac:dyDescent="0.5">
      <c r="A108" s="55">
        <v>21</v>
      </c>
      <c r="B108" s="55" t="s">
        <v>168</v>
      </c>
      <c r="C108" s="55" t="s">
        <v>45</v>
      </c>
      <c r="D108" s="55" t="s">
        <v>51</v>
      </c>
      <c r="E108" s="55" t="s">
        <v>172</v>
      </c>
      <c r="G108" s="56">
        <v>37.83</v>
      </c>
      <c r="H108" s="56">
        <v>35.26</v>
      </c>
      <c r="I108" s="56">
        <v>35.42</v>
      </c>
      <c r="J108" s="56">
        <v>33.019999999999996</v>
      </c>
      <c r="K108" s="56">
        <v>34.44</v>
      </c>
      <c r="L108" s="56">
        <v>30.175000000000001</v>
      </c>
      <c r="M108" s="56">
        <v>33.344999999999999</v>
      </c>
      <c r="N108" s="56">
        <v>29.195</v>
      </c>
      <c r="O108" s="56">
        <v>35.636097560975607</v>
      </c>
      <c r="P108" s="56">
        <v>33.371219512195118</v>
      </c>
      <c r="Q108" s="56">
        <v>30.799146341463416</v>
      </c>
      <c r="R108" s="56">
        <v>29.80231707317073</v>
      </c>
    </row>
    <row r="109" spans="1:20" s="55" customFormat="1" x14ac:dyDescent="0.5">
      <c r="A109" s="55">
        <v>21</v>
      </c>
      <c r="B109" s="55" t="s">
        <v>168</v>
      </c>
      <c r="C109" s="55" t="s">
        <v>45</v>
      </c>
      <c r="D109" s="55" t="s">
        <v>53</v>
      </c>
      <c r="E109" s="55" t="s">
        <v>173</v>
      </c>
      <c r="G109" s="56">
        <v>36.340000000000003</v>
      </c>
      <c r="H109" s="56">
        <v>33.869999999999997</v>
      </c>
      <c r="I109" s="56">
        <v>34.03</v>
      </c>
      <c r="J109" s="56">
        <v>31.72</v>
      </c>
      <c r="K109" s="56">
        <v>33.085000000000001</v>
      </c>
      <c r="L109" s="56">
        <v>28.990000000000002</v>
      </c>
      <c r="M109" s="56">
        <v>32.034999999999997</v>
      </c>
      <c r="N109" s="56">
        <v>28.045000000000002</v>
      </c>
      <c r="O109" s="56">
        <v>34.231463414634149</v>
      </c>
      <c r="P109" s="56">
        <v>32.058048780487809</v>
      </c>
      <c r="Q109" s="56">
        <v>29.589268292682931</v>
      </c>
      <c r="R109" s="56">
        <v>28.62890243902439</v>
      </c>
    </row>
    <row r="110" spans="1:20" s="55" customFormat="1" x14ac:dyDescent="0.5">
      <c r="A110" s="55">
        <v>22</v>
      </c>
      <c r="B110" s="55" t="s">
        <v>174</v>
      </c>
      <c r="C110" s="55" t="s">
        <v>45</v>
      </c>
      <c r="D110" s="55" t="s">
        <v>4</v>
      </c>
      <c r="E110" s="55" t="s">
        <v>175</v>
      </c>
      <c r="G110" s="56">
        <v>39</v>
      </c>
      <c r="H110" s="56">
        <v>36.090000000000003</v>
      </c>
      <c r="I110" s="56">
        <v>36.900000000000006</v>
      </c>
      <c r="J110" s="56">
        <v>34.200000000000003</v>
      </c>
      <c r="K110" s="56">
        <v>35.799999999999997</v>
      </c>
      <c r="L110" s="56">
        <v>30.9</v>
      </c>
      <c r="M110" s="56">
        <v>34.5</v>
      </c>
      <c r="N110" s="56">
        <v>29.9</v>
      </c>
      <c r="O110" s="56">
        <v>36.515853658536592</v>
      </c>
      <c r="P110" s="56">
        <v>34.595121951219511</v>
      </c>
      <c r="Q110" s="56">
        <v>31.617073170731704</v>
      </c>
      <c r="R110" s="56">
        <v>30.573170731707322</v>
      </c>
    </row>
    <row r="111" spans="1:20" s="55" customFormat="1" x14ac:dyDescent="0.5">
      <c r="A111" s="55">
        <v>22</v>
      </c>
      <c r="B111" s="55" t="s">
        <v>174</v>
      </c>
      <c r="C111" s="55" t="s">
        <v>45</v>
      </c>
      <c r="D111" s="55" t="s">
        <v>47</v>
      </c>
      <c r="E111" s="55" t="s">
        <v>176</v>
      </c>
      <c r="G111" s="56">
        <v>40.96</v>
      </c>
      <c r="H111" s="56">
        <v>37.9</v>
      </c>
      <c r="I111" s="56">
        <v>38.754999999999995</v>
      </c>
      <c r="J111" s="56">
        <v>35.92</v>
      </c>
      <c r="K111" s="56">
        <v>37.6</v>
      </c>
      <c r="L111" s="56">
        <v>32.454999999999998</v>
      </c>
      <c r="M111" s="56">
        <v>36.234999999999999</v>
      </c>
      <c r="N111" s="56">
        <v>31.405000000000001</v>
      </c>
      <c r="O111" s="56">
        <v>38.347804878048777</v>
      </c>
      <c r="P111" s="56">
        <v>36.334878048780496</v>
      </c>
      <c r="Q111" s="56">
        <v>33.207926829268288</v>
      </c>
      <c r="R111" s="56">
        <v>32.111829268292681</v>
      </c>
    </row>
    <row r="112" spans="1:20" s="55" customFormat="1" x14ac:dyDescent="0.5">
      <c r="A112" s="55">
        <v>22</v>
      </c>
      <c r="B112" s="55" t="s">
        <v>174</v>
      </c>
      <c r="C112" s="55" t="s">
        <v>45</v>
      </c>
      <c r="D112" s="55" t="s">
        <v>49</v>
      </c>
      <c r="E112" s="55" t="s">
        <v>177</v>
      </c>
      <c r="G112" s="56">
        <v>41.79</v>
      </c>
      <c r="H112" s="56">
        <v>38.67</v>
      </c>
      <c r="I112" s="56">
        <v>39.54</v>
      </c>
      <c r="J112" s="56">
        <v>36.644999999999996</v>
      </c>
      <c r="K112" s="56">
        <v>38.36</v>
      </c>
      <c r="L112" s="56">
        <v>33.11</v>
      </c>
      <c r="M112" s="56">
        <v>36.97</v>
      </c>
      <c r="N112" s="56">
        <v>32.04</v>
      </c>
      <c r="O112" s="56">
        <v>39.126585365853657</v>
      </c>
      <c r="P112" s="56">
        <v>37.06865853658536</v>
      </c>
      <c r="Q112" s="56">
        <v>33.878292682926826</v>
      </c>
      <c r="R112" s="56">
        <v>32.76146341463415</v>
      </c>
    </row>
    <row r="113" spans="1:18" s="55" customFormat="1" x14ac:dyDescent="0.5">
      <c r="A113" s="55">
        <v>22</v>
      </c>
      <c r="B113" s="55" t="s">
        <v>174</v>
      </c>
      <c r="C113" s="55" t="s">
        <v>45</v>
      </c>
      <c r="D113" s="55" t="s">
        <v>51</v>
      </c>
      <c r="E113" s="55" t="s">
        <v>178</v>
      </c>
      <c r="G113" s="56">
        <v>42.63</v>
      </c>
      <c r="H113" s="56">
        <v>39.450000000000003</v>
      </c>
      <c r="I113" s="56">
        <v>40.340000000000003</v>
      </c>
      <c r="J113" s="56">
        <v>37.39</v>
      </c>
      <c r="K113" s="56">
        <v>39.135000000000005</v>
      </c>
      <c r="L113" s="56">
        <v>33.78</v>
      </c>
      <c r="M113" s="56">
        <v>37.72</v>
      </c>
      <c r="N113" s="56">
        <v>32.69</v>
      </c>
      <c r="O113" s="56">
        <v>39.915365853658543</v>
      </c>
      <c r="P113" s="56">
        <v>37.821707317073169</v>
      </c>
      <c r="Q113" s="56">
        <v>34.563658536585372</v>
      </c>
      <c r="R113" s="56">
        <v>33.426097560975606</v>
      </c>
    </row>
    <row r="114" spans="1:18" s="55" customFormat="1" x14ac:dyDescent="0.5">
      <c r="A114" s="55">
        <v>22</v>
      </c>
      <c r="B114" s="55" t="s">
        <v>174</v>
      </c>
      <c r="C114" s="55" t="s">
        <v>45</v>
      </c>
      <c r="D114" s="55" t="s">
        <v>53</v>
      </c>
      <c r="E114" s="55" t="s">
        <v>179</v>
      </c>
      <c r="G114" s="56">
        <v>40.96</v>
      </c>
      <c r="H114" s="56">
        <v>37.9</v>
      </c>
      <c r="I114" s="56">
        <v>38.754999999999995</v>
      </c>
      <c r="J114" s="56">
        <v>35.92</v>
      </c>
      <c r="K114" s="56">
        <v>37.6</v>
      </c>
      <c r="L114" s="56">
        <v>32.454999999999998</v>
      </c>
      <c r="M114" s="56">
        <v>36.234999999999999</v>
      </c>
      <c r="N114" s="56">
        <v>31.405000000000001</v>
      </c>
      <c r="O114" s="56">
        <v>38.347804878048777</v>
      </c>
      <c r="P114" s="56">
        <v>36.334878048780496</v>
      </c>
      <c r="Q114" s="56">
        <v>33.207926829268288</v>
      </c>
      <c r="R114" s="56">
        <v>32.111829268292681</v>
      </c>
    </row>
    <row r="115" spans="1:18" s="55" customFormat="1" x14ac:dyDescent="0.5">
      <c r="A115" s="55">
        <v>23</v>
      </c>
      <c r="B115" s="55" t="s">
        <v>180</v>
      </c>
      <c r="C115" s="55" t="s">
        <v>45</v>
      </c>
      <c r="D115" s="55" t="s">
        <v>4</v>
      </c>
      <c r="E115" s="55" t="s">
        <v>181</v>
      </c>
      <c r="G115" s="56">
        <v>38.5</v>
      </c>
      <c r="H115" s="56">
        <v>35.799999999999997</v>
      </c>
      <c r="I115" s="56">
        <v>37.299999999999997</v>
      </c>
      <c r="J115" s="56">
        <v>34.5</v>
      </c>
      <c r="K115" s="56">
        <v>36</v>
      </c>
      <c r="L115" s="56">
        <v>31.3</v>
      </c>
      <c r="M115" s="56">
        <v>34.9</v>
      </c>
      <c r="N115" s="56">
        <v>30.1</v>
      </c>
      <c r="O115" s="56">
        <v>36.195121951219512</v>
      </c>
      <c r="P115" s="56">
        <v>34.909756097560972</v>
      </c>
      <c r="Q115" s="56">
        <v>31.987804878048784</v>
      </c>
      <c r="R115" s="56">
        <v>30.802439024390239</v>
      </c>
    </row>
    <row r="116" spans="1:18" s="55" customFormat="1" x14ac:dyDescent="0.5">
      <c r="A116" s="55">
        <v>23</v>
      </c>
      <c r="B116" s="55" t="s">
        <v>180</v>
      </c>
      <c r="C116" s="55" t="s">
        <v>45</v>
      </c>
      <c r="D116" s="55" t="s">
        <v>47</v>
      </c>
      <c r="E116" s="55" t="s">
        <v>182</v>
      </c>
      <c r="G116" s="56">
        <v>40.435000000000002</v>
      </c>
      <c r="H116" s="56">
        <v>37.6</v>
      </c>
      <c r="I116" s="56">
        <v>39.174999999999997</v>
      </c>
      <c r="J116" s="56">
        <v>36.234999999999999</v>
      </c>
      <c r="K116" s="56">
        <v>37.81</v>
      </c>
      <c r="L116" s="56">
        <v>32.875</v>
      </c>
      <c r="M116" s="56">
        <v>36.655000000000001</v>
      </c>
      <c r="N116" s="56">
        <v>31.615000000000002</v>
      </c>
      <c r="O116" s="56">
        <v>38.014878048780488</v>
      </c>
      <c r="P116" s="56">
        <v>36.66524390243903</v>
      </c>
      <c r="Q116" s="56">
        <v>33.597195121951216</v>
      </c>
      <c r="R116" s="56">
        <v>32.352560975609762</v>
      </c>
    </row>
    <row r="117" spans="1:18" s="55" customFormat="1" x14ac:dyDescent="0.5">
      <c r="A117" s="55">
        <v>23</v>
      </c>
      <c r="B117" s="55" t="s">
        <v>180</v>
      </c>
      <c r="C117" s="55" t="s">
        <v>45</v>
      </c>
      <c r="D117" s="55" t="s">
        <v>49</v>
      </c>
      <c r="E117" s="55" t="s">
        <v>183</v>
      </c>
      <c r="G117" s="56">
        <v>41.25</v>
      </c>
      <c r="H117" s="56">
        <v>38.36</v>
      </c>
      <c r="I117" s="56">
        <v>39.97</v>
      </c>
      <c r="J117" s="56">
        <v>36.97</v>
      </c>
      <c r="K117" s="56">
        <v>38.575000000000003</v>
      </c>
      <c r="L117" s="56">
        <v>33.54</v>
      </c>
      <c r="M117" s="56">
        <v>37.394999999999996</v>
      </c>
      <c r="N117" s="56">
        <v>32.254999999999995</v>
      </c>
      <c r="O117" s="56">
        <v>38.782926829268291</v>
      </c>
      <c r="P117" s="56">
        <v>37.4090243902439</v>
      </c>
      <c r="Q117" s="56">
        <v>34.276829268292687</v>
      </c>
      <c r="R117" s="56">
        <v>33.00719512195122</v>
      </c>
    </row>
    <row r="118" spans="1:18" s="55" customFormat="1" x14ac:dyDescent="0.5">
      <c r="A118" s="55">
        <v>23</v>
      </c>
      <c r="B118" s="55" t="s">
        <v>180</v>
      </c>
      <c r="C118" s="55" t="s">
        <v>45</v>
      </c>
      <c r="D118" s="55" t="s">
        <v>51</v>
      </c>
      <c r="E118" s="55" t="s">
        <v>184</v>
      </c>
      <c r="G118" s="56">
        <v>42.084999999999994</v>
      </c>
      <c r="H118" s="56">
        <v>39.135000000000005</v>
      </c>
      <c r="I118" s="56">
        <v>40.775000000000006</v>
      </c>
      <c r="J118" s="56">
        <v>37.715000000000003</v>
      </c>
      <c r="K118" s="56">
        <v>39.355000000000004</v>
      </c>
      <c r="L118" s="56">
        <v>34.22</v>
      </c>
      <c r="M118" s="56">
        <v>38.15</v>
      </c>
      <c r="N118" s="56">
        <v>32.909999999999997</v>
      </c>
      <c r="O118" s="56">
        <v>39.566707317073167</v>
      </c>
      <c r="P118" s="56">
        <v>38.162804878048775</v>
      </c>
      <c r="Q118" s="56">
        <v>34.971463414634144</v>
      </c>
      <c r="R118" s="56">
        <v>33.676829268292678</v>
      </c>
    </row>
    <row r="119" spans="1:18" s="55" customFormat="1" x14ac:dyDescent="0.5">
      <c r="A119" s="55">
        <v>23</v>
      </c>
      <c r="B119" s="55" t="s">
        <v>180</v>
      </c>
      <c r="C119" s="55" t="s">
        <v>45</v>
      </c>
      <c r="D119" s="55" t="s">
        <v>53</v>
      </c>
      <c r="E119" s="55" t="s">
        <v>185</v>
      </c>
      <c r="G119" s="56">
        <v>40.435000000000002</v>
      </c>
      <c r="H119" s="56">
        <v>37.6</v>
      </c>
      <c r="I119" s="56">
        <v>39.174999999999997</v>
      </c>
      <c r="J119" s="56">
        <v>36.234999999999999</v>
      </c>
      <c r="K119" s="56">
        <v>37.81</v>
      </c>
      <c r="L119" s="56">
        <v>32.875</v>
      </c>
      <c r="M119" s="56">
        <v>36.655000000000001</v>
      </c>
      <c r="N119" s="56">
        <v>31.615000000000002</v>
      </c>
      <c r="O119" s="56">
        <v>38.014878048780488</v>
      </c>
      <c r="P119" s="56">
        <v>36.66524390243903</v>
      </c>
      <c r="Q119" s="56">
        <v>33.597195121951216</v>
      </c>
      <c r="R119" s="56">
        <v>32.352560975609762</v>
      </c>
    </row>
    <row r="120" spans="1:18" s="55" customFormat="1" x14ac:dyDescent="0.5">
      <c r="A120" s="55">
        <v>24</v>
      </c>
      <c r="B120" s="55" t="s">
        <v>186</v>
      </c>
      <c r="C120" s="55" t="s">
        <v>45</v>
      </c>
      <c r="D120" s="55" t="s">
        <v>4</v>
      </c>
      <c r="E120" s="55" t="s">
        <v>187</v>
      </c>
      <c r="G120" s="56">
        <v>43.900000000000006</v>
      </c>
      <c r="H120" s="56">
        <v>41.2</v>
      </c>
      <c r="I120" s="56">
        <v>42.7</v>
      </c>
      <c r="J120" s="56">
        <v>39.900000000000006</v>
      </c>
      <c r="K120" s="56">
        <v>41.4</v>
      </c>
      <c r="L120" s="56">
        <v>36.700000000000003</v>
      </c>
      <c r="M120" s="56">
        <v>40.299999999999997</v>
      </c>
      <c r="N120" s="56">
        <v>35.5</v>
      </c>
      <c r="O120" s="56">
        <v>41.595121951219511</v>
      </c>
      <c r="P120" s="56">
        <v>40.309756097560978</v>
      </c>
      <c r="Q120" s="56">
        <v>37.387804878048769</v>
      </c>
      <c r="R120" s="56">
        <v>36.202439024390245</v>
      </c>
    </row>
    <row r="121" spans="1:18" s="55" customFormat="1" x14ac:dyDescent="0.5">
      <c r="A121" s="55">
        <v>24</v>
      </c>
      <c r="B121" s="55" t="s">
        <v>186</v>
      </c>
      <c r="C121" s="55" t="s">
        <v>45</v>
      </c>
      <c r="D121" s="55" t="s">
        <v>47</v>
      </c>
      <c r="E121" s="55" t="s">
        <v>188</v>
      </c>
      <c r="G121" s="56">
        <v>46.105000000000004</v>
      </c>
      <c r="H121" s="56">
        <v>43.269999999999996</v>
      </c>
      <c r="I121" s="56">
        <v>44.844999999999999</v>
      </c>
      <c r="J121" s="56">
        <v>41.905000000000001</v>
      </c>
      <c r="K121" s="56">
        <v>43.480000000000004</v>
      </c>
      <c r="L121" s="56">
        <v>38.545000000000002</v>
      </c>
      <c r="M121" s="56">
        <v>42.325000000000003</v>
      </c>
      <c r="N121" s="56">
        <v>37.284999999999997</v>
      </c>
      <c r="O121" s="56">
        <v>43.68487804878049</v>
      </c>
      <c r="P121" s="56">
        <v>42.335243902439025</v>
      </c>
      <c r="Q121" s="56">
        <v>39.267195121951218</v>
      </c>
      <c r="R121" s="56">
        <v>38.02256097560975</v>
      </c>
    </row>
    <row r="122" spans="1:18" s="55" customFormat="1" x14ac:dyDescent="0.5">
      <c r="A122" s="55">
        <v>24</v>
      </c>
      <c r="B122" s="55" t="s">
        <v>186</v>
      </c>
      <c r="C122" s="55" t="s">
        <v>45</v>
      </c>
      <c r="D122" s="55" t="s">
        <v>49</v>
      </c>
      <c r="E122" s="55" t="s">
        <v>189</v>
      </c>
      <c r="G122" s="56">
        <v>47.04</v>
      </c>
      <c r="H122" s="56">
        <v>44.144999999999996</v>
      </c>
      <c r="I122" s="56">
        <v>45.75</v>
      </c>
      <c r="J122" s="56">
        <v>42.75</v>
      </c>
      <c r="K122" s="56">
        <v>44.36</v>
      </c>
      <c r="L122" s="56">
        <v>39.325000000000003</v>
      </c>
      <c r="M122" s="56">
        <v>43.18</v>
      </c>
      <c r="N122" s="56">
        <v>38.04</v>
      </c>
      <c r="O122" s="56">
        <v>44.56865853658536</v>
      </c>
      <c r="P122" s="56">
        <v>43.189024390243901</v>
      </c>
      <c r="Q122" s="56">
        <v>40.061829268292684</v>
      </c>
      <c r="R122" s="56">
        <v>38.792195121951224</v>
      </c>
    </row>
    <row r="123" spans="1:18" s="55" customFormat="1" x14ac:dyDescent="0.5">
      <c r="A123" s="55">
        <v>24</v>
      </c>
      <c r="B123" s="55" t="s">
        <v>186</v>
      </c>
      <c r="C123" s="55" t="s">
        <v>45</v>
      </c>
      <c r="D123" s="55" t="s">
        <v>51</v>
      </c>
      <c r="E123" s="55" t="s">
        <v>190</v>
      </c>
      <c r="G123" s="56">
        <v>47.989999999999995</v>
      </c>
      <c r="H123" s="56">
        <v>45.04</v>
      </c>
      <c r="I123" s="56">
        <v>46.674999999999997</v>
      </c>
      <c r="J123" s="56">
        <v>43.614999999999995</v>
      </c>
      <c r="K123" s="56">
        <v>45.260000000000005</v>
      </c>
      <c r="L123" s="56">
        <v>40.120000000000005</v>
      </c>
      <c r="M123" s="56">
        <v>44.055</v>
      </c>
      <c r="N123" s="56">
        <v>38.81</v>
      </c>
      <c r="O123" s="56">
        <v>45.471707317073168</v>
      </c>
      <c r="P123" s="56">
        <v>44.06280487804878</v>
      </c>
      <c r="Q123" s="56">
        <v>40.872195121951222</v>
      </c>
      <c r="R123" s="56">
        <v>39.577560975609757</v>
      </c>
    </row>
    <row r="124" spans="1:18" s="55" customFormat="1" x14ac:dyDescent="0.5">
      <c r="A124" s="55">
        <v>24</v>
      </c>
      <c r="B124" s="55" t="s">
        <v>186</v>
      </c>
      <c r="C124" s="55" t="s">
        <v>45</v>
      </c>
      <c r="D124" s="55" t="s">
        <v>53</v>
      </c>
      <c r="E124" s="55" t="s">
        <v>191</v>
      </c>
      <c r="G124" s="56">
        <v>46.105000000000004</v>
      </c>
      <c r="H124" s="56">
        <v>43.269999999999996</v>
      </c>
      <c r="I124" s="56">
        <v>44.844999999999999</v>
      </c>
      <c r="J124" s="56">
        <v>41.905000000000001</v>
      </c>
      <c r="K124" s="56">
        <v>43.480000000000004</v>
      </c>
      <c r="L124" s="56">
        <v>38.545000000000002</v>
      </c>
      <c r="M124" s="56">
        <v>42.325000000000003</v>
      </c>
      <c r="N124" s="56">
        <v>37.284999999999997</v>
      </c>
      <c r="O124" s="56">
        <v>43.68487804878049</v>
      </c>
      <c r="P124" s="56">
        <v>42.335243902439025</v>
      </c>
      <c r="Q124" s="56">
        <v>39.267195121951218</v>
      </c>
      <c r="R124" s="56">
        <v>38.02256097560975</v>
      </c>
    </row>
    <row r="125" spans="1:18" s="55" customFormat="1" x14ac:dyDescent="0.5">
      <c r="A125" s="55">
        <v>25</v>
      </c>
      <c r="B125" s="55" t="s">
        <v>192</v>
      </c>
      <c r="C125" s="55" t="s">
        <v>45</v>
      </c>
      <c r="D125" s="55" t="s">
        <v>4</v>
      </c>
      <c r="E125" s="55" t="s">
        <v>193</v>
      </c>
      <c r="G125" s="56">
        <v>35.200000000000003</v>
      </c>
      <c r="H125" s="56">
        <v>32.76</v>
      </c>
      <c r="I125" s="56">
        <v>33.400000000000006</v>
      </c>
      <c r="J125" s="56">
        <v>30.8</v>
      </c>
      <c r="K125" s="56">
        <v>32.200000000000003</v>
      </c>
      <c r="L125" s="56">
        <v>27.7</v>
      </c>
      <c r="M125" s="56">
        <v>31.1</v>
      </c>
      <c r="N125" s="56">
        <v>26.700000000000003</v>
      </c>
      <c r="O125" s="56">
        <v>33.117073170731707</v>
      </c>
      <c r="P125" s="56">
        <v>31.180487804878048</v>
      </c>
      <c r="Q125" s="56">
        <v>28.358536585365854</v>
      </c>
      <c r="R125" s="56">
        <v>27.34390243902439</v>
      </c>
    </row>
    <row r="126" spans="1:18" s="55" customFormat="1" x14ac:dyDescent="0.5">
      <c r="A126" s="55">
        <v>25</v>
      </c>
      <c r="B126" s="55" t="s">
        <v>192</v>
      </c>
      <c r="C126" s="55" t="s">
        <v>45</v>
      </c>
      <c r="D126" s="55" t="s">
        <v>47</v>
      </c>
      <c r="E126" s="55" t="s">
        <v>194</v>
      </c>
      <c r="G126" s="56">
        <v>36.97</v>
      </c>
      <c r="H126" s="56">
        <v>34.409999999999997</v>
      </c>
      <c r="I126" s="56">
        <v>35.08</v>
      </c>
      <c r="J126" s="56">
        <v>32.35</v>
      </c>
      <c r="K126" s="56">
        <v>33.82</v>
      </c>
      <c r="L126" s="56">
        <v>29.094999999999999</v>
      </c>
      <c r="M126" s="56">
        <v>32.665000000000006</v>
      </c>
      <c r="N126" s="56">
        <v>28.045000000000002</v>
      </c>
      <c r="O126" s="56">
        <v>34.784634146341453</v>
      </c>
      <c r="P126" s="56">
        <v>32.749512195121952</v>
      </c>
      <c r="Q126" s="56">
        <v>29.786463414634145</v>
      </c>
      <c r="R126" s="56">
        <v>28.721097560975611</v>
      </c>
    </row>
    <row r="127" spans="1:18" s="55" customFormat="1" x14ac:dyDescent="0.5">
      <c r="A127" s="55">
        <v>25</v>
      </c>
      <c r="B127" s="55" t="s">
        <v>192</v>
      </c>
      <c r="C127" s="55" t="s">
        <v>45</v>
      </c>
      <c r="D127" s="55" t="s">
        <v>49</v>
      </c>
      <c r="E127" s="55" t="s">
        <v>195</v>
      </c>
      <c r="G127" s="56">
        <v>37.72</v>
      </c>
      <c r="H127" s="56">
        <v>35.11</v>
      </c>
      <c r="I127" s="56">
        <v>35.79</v>
      </c>
      <c r="J127" s="56">
        <v>33.004999999999995</v>
      </c>
      <c r="K127" s="56">
        <v>34.504999999999995</v>
      </c>
      <c r="L127" s="56">
        <v>29.685000000000002</v>
      </c>
      <c r="M127" s="56">
        <v>33.325000000000003</v>
      </c>
      <c r="N127" s="56">
        <v>28.615000000000002</v>
      </c>
      <c r="O127" s="56">
        <v>35.491951219512202</v>
      </c>
      <c r="P127" s="56">
        <v>33.41256097560975</v>
      </c>
      <c r="Q127" s="56">
        <v>30.390365853658537</v>
      </c>
      <c r="R127" s="56">
        <v>29.304268292682927</v>
      </c>
    </row>
    <row r="128" spans="1:18" s="55" customFormat="1" x14ac:dyDescent="0.5">
      <c r="A128" s="55">
        <v>25</v>
      </c>
      <c r="B128" s="55" t="s">
        <v>192</v>
      </c>
      <c r="C128" s="55" t="s">
        <v>45</v>
      </c>
      <c r="D128" s="55" t="s">
        <v>51</v>
      </c>
      <c r="E128" s="55" t="s">
        <v>196</v>
      </c>
      <c r="G128" s="56">
        <v>38.479999999999997</v>
      </c>
      <c r="H128" s="56">
        <v>35.82</v>
      </c>
      <c r="I128" s="56">
        <v>36.515000000000001</v>
      </c>
      <c r="J128" s="56">
        <v>33.67</v>
      </c>
      <c r="K128" s="56">
        <v>35.204999999999998</v>
      </c>
      <c r="L128" s="56">
        <v>30.29</v>
      </c>
      <c r="M128" s="56">
        <v>34</v>
      </c>
      <c r="N128" s="56">
        <v>29.195</v>
      </c>
      <c r="O128" s="56">
        <v>36.209268292682928</v>
      </c>
      <c r="P128" s="56">
        <v>34.086341463414634</v>
      </c>
      <c r="Q128" s="56">
        <v>31.009268292682926</v>
      </c>
      <c r="R128" s="56">
        <v>29.898170731707317</v>
      </c>
    </row>
    <row r="129" spans="1:18" s="55" customFormat="1" x14ac:dyDescent="0.5">
      <c r="A129" s="55">
        <v>25</v>
      </c>
      <c r="B129" s="55" t="s">
        <v>192</v>
      </c>
      <c r="C129" s="55" t="s">
        <v>45</v>
      </c>
      <c r="D129" s="55" t="s">
        <v>53</v>
      </c>
      <c r="E129" s="55" t="s">
        <v>197</v>
      </c>
      <c r="G129" s="56">
        <v>36.97</v>
      </c>
      <c r="H129" s="56">
        <v>34.409999999999997</v>
      </c>
      <c r="I129" s="56">
        <v>35.08</v>
      </c>
      <c r="J129" s="56">
        <v>32.35</v>
      </c>
      <c r="K129" s="56">
        <v>33.82</v>
      </c>
      <c r="L129" s="56">
        <v>29.094999999999999</v>
      </c>
      <c r="M129" s="56">
        <v>32.665000000000006</v>
      </c>
      <c r="N129" s="56">
        <v>28.045000000000002</v>
      </c>
      <c r="O129" s="56">
        <v>34.784634146341453</v>
      </c>
      <c r="P129" s="56">
        <v>32.749512195121952</v>
      </c>
      <c r="Q129" s="56">
        <v>29.786463414634145</v>
      </c>
      <c r="R129" s="56">
        <v>28.721097560975611</v>
      </c>
    </row>
    <row r="130" spans="1:18" s="55" customFormat="1" x14ac:dyDescent="0.5">
      <c r="A130" s="55">
        <v>26</v>
      </c>
      <c r="B130" s="55" t="s">
        <v>198</v>
      </c>
      <c r="C130" s="55" t="s">
        <v>45</v>
      </c>
      <c r="D130" s="55" t="s">
        <v>4</v>
      </c>
      <c r="E130" s="55" t="s">
        <v>199</v>
      </c>
      <c r="G130" s="56">
        <v>35.799999999999997</v>
      </c>
      <c r="H130" s="56">
        <v>33.119999999999997</v>
      </c>
      <c r="I130" s="56">
        <v>32.200000000000003</v>
      </c>
      <c r="J130" s="56">
        <v>29.9</v>
      </c>
      <c r="K130" s="56">
        <v>31.3</v>
      </c>
      <c r="L130" s="56">
        <v>27.2</v>
      </c>
      <c r="M130" s="56">
        <v>30.2</v>
      </c>
      <c r="N130" s="56">
        <v>26.299999999999997</v>
      </c>
      <c r="O130" s="56">
        <v>33.512195121951223</v>
      </c>
      <c r="P130" s="56">
        <v>30.236585365853657</v>
      </c>
      <c r="Q130" s="56">
        <v>27.8</v>
      </c>
      <c r="R130" s="56">
        <v>26.870731707317077</v>
      </c>
    </row>
    <row r="131" spans="1:18" s="55" customFormat="1" x14ac:dyDescent="0.5">
      <c r="A131" s="55">
        <v>26</v>
      </c>
      <c r="B131" s="55" t="s">
        <v>198</v>
      </c>
      <c r="C131" s="55" t="s">
        <v>45</v>
      </c>
      <c r="D131" s="55" t="s">
        <v>47</v>
      </c>
      <c r="E131" s="55" t="s">
        <v>200</v>
      </c>
      <c r="G131" s="56">
        <v>37.6</v>
      </c>
      <c r="H131" s="56">
        <v>34.78</v>
      </c>
      <c r="I131" s="56">
        <v>33.82</v>
      </c>
      <c r="J131" s="56">
        <v>31.405000000000001</v>
      </c>
      <c r="K131" s="56">
        <v>32.875</v>
      </c>
      <c r="L131" s="56">
        <v>28.57</v>
      </c>
      <c r="M131" s="56">
        <v>31.72</v>
      </c>
      <c r="N131" s="56">
        <v>27.625</v>
      </c>
      <c r="O131" s="56">
        <v>35.192682926829271</v>
      </c>
      <c r="P131" s="56">
        <v>31.758414634146341</v>
      </c>
      <c r="Q131" s="56">
        <v>29.200000000000003</v>
      </c>
      <c r="R131" s="56">
        <v>28.224268292682929</v>
      </c>
    </row>
    <row r="132" spans="1:18" s="55" customFormat="1" x14ac:dyDescent="0.5">
      <c r="A132" s="55">
        <v>26</v>
      </c>
      <c r="B132" s="55" t="s">
        <v>198</v>
      </c>
      <c r="C132" s="55" t="s">
        <v>45</v>
      </c>
      <c r="D132" s="55" t="s">
        <v>49</v>
      </c>
      <c r="E132" s="55" t="s">
        <v>201</v>
      </c>
      <c r="G132" s="56">
        <v>38.36</v>
      </c>
      <c r="H132" s="56">
        <v>35.479999999999997</v>
      </c>
      <c r="I132" s="56">
        <v>34.504999999999995</v>
      </c>
      <c r="J132" s="56">
        <v>32.04</v>
      </c>
      <c r="K132" s="56">
        <v>33.54</v>
      </c>
      <c r="L132" s="56">
        <v>29.15</v>
      </c>
      <c r="M132" s="56">
        <v>32.36</v>
      </c>
      <c r="N132" s="56">
        <v>28.184999999999999</v>
      </c>
      <c r="O132" s="56">
        <v>35.901463414634136</v>
      </c>
      <c r="P132" s="56">
        <v>32.400731707317064</v>
      </c>
      <c r="Q132" s="56">
        <v>29.792439024390241</v>
      </c>
      <c r="R132" s="56">
        <v>28.795975609756095</v>
      </c>
    </row>
    <row r="133" spans="1:18" s="55" customFormat="1" x14ac:dyDescent="0.5">
      <c r="A133" s="55">
        <v>26</v>
      </c>
      <c r="B133" s="55" t="s">
        <v>198</v>
      </c>
      <c r="C133" s="55" t="s">
        <v>45</v>
      </c>
      <c r="D133" s="55" t="s">
        <v>51</v>
      </c>
      <c r="E133" s="55" t="s">
        <v>202</v>
      </c>
      <c r="G133" s="56">
        <v>39.14</v>
      </c>
      <c r="H133" s="56">
        <v>36.200000000000003</v>
      </c>
      <c r="I133" s="56">
        <v>35.200000000000003</v>
      </c>
      <c r="J133" s="56">
        <v>32.69</v>
      </c>
      <c r="K133" s="56">
        <v>34.22</v>
      </c>
      <c r="L133" s="56">
        <v>29.745000000000001</v>
      </c>
      <c r="M133" s="56">
        <v>33.020000000000003</v>
      </c>
      <c r="N133" s="56">
        <v>28.754999999999999</v>
      </c>
      <c r="O133" s="56">
        <v>36.630243902439027</v>
      </c>
      <c r="P133" s="56">
        <v>33.057317073170729</v>
      </c>
      <c r="Q133" s="56">
        <v>30.399878048780486</v>
      </c>
      <c r="R133" s="56">
        <v>29.379146341463418</v>
      </c>
    </row>
    <row r="134" spans="1:18" s="55" customFormat="1" x14ac:dyDescent="0.5">
      <c r="A134" s="55">
        <v>26</v>
      </c>
      <c r="B134" s="55" t="s">
        <v>198</v>
      </c>
      <c r="C134" s="55" t="s">
        <v>45</v>
      </c>
      <c r="D134" s="55" t="s">
        <v>53</v>
      </c>
      <c r="E134" s="55" t="s">
        <v>203</v>
      </c>
      <c r="G134" s="56">
        <v>37.6</v>
      </c>
      <c r="H134" s="56">
        <v>34.78</v>
      </c>
      <c r="I134" s="56">
        <v>33.82</v>
      </c>
      <c r="J134" s="56">
        <v>31.405000000000001</v>
      </c>
      <c r="K134" s="56">
        <v>32.875</v>
      </c>
      <c r="L134" s="56">
        <v>28.57</v>
      </c>
      <c r="M134" s="56">
        <v>31.72</v>
      </c>
      <c r="N134" s="56">
        <v>27.625</v>
      </c>
      <c r="O134" s="56">
        <v>35.192682926829271</v>
      </c>
      <c r="P134" s="56">
        <v>31.758414634146341</v>
      </c>
      <c r="Q134" s="56">
        <v>29.200000000000003</v>
      </c>
      <c r="R134" s="56">
        <v>28.224268292682929</v>
      </c>
    </row>
    <row r="135" spans="1:18" s="55" customFormat="1" x14ac:dyDescent="0.5">
      <c r="A135" s="55">
        <v>27</v>
      </c>
      <c r="B135" s="55" t="s">
        <v>204</v>
      </c>
      <c r="C135" s="55" t="s">
        <v>45</v>
      </c>
      <c r="D135" s="55" t="s">
        <v>4</v>
      </c>
      <c r="E135" s="55" t="s">
        <v>205</v>
      </c>
      <c r="G135" s="56">
        <v>36.6</v>
      </c>
      <c r="H135" s="56">
        <v>34.4</v>
      </c>
      <c r="I135" s="56">
        <v>33.599999999999994</v>
      </c>
      <c r="J135" s="56">
        <v>31.2</v>
      </c>
      <c r="K135" s="56">
        <v>32.5</v>
      </c>
      <c r="L135" s="56">
        <v>28.5</v>
      </c>
      <c r="M135" s="56">
        <v>31.5</v>
      </c>
      <c r="N135" s="56">
        <v>27.5</v>
      </c>
      <c r="O135" s="56">
        <v>34.721951219512192</v>
      </c>
      <c r="P135" s="56">
        <v>31.551219512195118</v>
      </c>
      <c r="Q135" s="56">
        <v>29.085365853658541</v>
      </c>
      <c r="R135" s="56">
        <v>28.085365853658537</v>
      </c>
    </row>
    <row r="136" spans="1:18" s="55" customFormat="1" x14ac:dyDescent="0.5">
      <c r="A136" s="55">
        <v>27</v>
      </c>
      <c r="B136" s="55" t="s">
        <v>204</v>
      </c>
      <c r="C136" s="55" t="s">
        <v>45</v>
      </c>
      <c r="D136" s="55" t="s">
        <v>47</v>
      </c>
      <c r="E136" s="55" t="s">
        <v>206</v>
      </c>
      <c r="G136" s="56">
        <v>38.44</v>
      </c>
      <c r="H136" s="56">
        <v>36.130000000000003</v>
      </c>
      <c r="I136" s="56">
        <v>35.29</v>
      </c>
      <c r="J136" s="56">
        <v>32.769999999999996</v>
      </c>
      <c r="K136" s="56">
        <v>34.135000000000005</v>
      </c>
      <c r="L136" s="56">
        <v>29.935000000000002</v>
      </c>
      <c r="M136" s="56">
        <v>33.084999999999994</v>
      </c>
      <c r="N136" s="56">
        <v>28.884999999999998</v>
      </c>
      <c r="O136" s="56">
        <v>36.468048780487813</v>
      </c>
      <c r="P136" s="56">
        <v>33.13878048780488</v>
      </c>
      <c r="Q136" s="56">
        <v>30.549634146341464</v>
      </c>
      <c r="R136" s="56">
        <v>29.49963414634146</v>
      </c>
    </row>
    <row r="137" spans="1:18" s="55" customFormat="1" x14ac:dyDescent="0.5">
      <c r="A137" s="55">
        <v>27</v>
      </c>
      <c r="B137" s="55" t="s">
        <v>204</v>
      </c>
      <c r="C137" s="55" t="s">
        <v>45</v>
      </c>
      <c r="D137" s="55" t="s">
        <v>49</v>
      </c>
      <c r="E137" s="55" t="s">
        <v>207</v>
      </c>
      <c r="G137" s="56">
        <v>39.22</v>
      </c>
      <c r="H137" s="56">
        <v>36.86</v>
      </c>
      <c r="I137" s="56">
        <v>36.004999999999995</v>
      </c>
      <c r="J137" s="56">
        <v>33.435000000000002</v>
      </c>
      <c r="K137" s="56">
        <v>34.825000000000003</v>
      </c>
      <c r="L137" s="56">
        <v>30.54</v>
      </c>
      <c r="M137" s="56">
        <v>33.754999999999995</v>
      </c>
      <c r="N137" s="56">
        <v>29.47</v>
      </c>
      <c r="O137" s="56">
        <v>37.205365853658542</v>
      </c>
      <c r="P137" s="56">
        <v>33.811097560975611</v>
      </c>
      <c r="Q137" s="56">
        <v>31.167073170731712</v>
      </c>
      <c r="R137" s="56">
        <v>30.097073170731704</v>
      </c>
    </row>
    <row r="138" spans="1:18" s="55" customFormat="1" x14ac:dyDescent="0.5">
      <c r="A138" s="55">
        <v>27</v>
      </c>
      <c r="B138" s="55" t="s">
        <v>204</v>
      </c>
      <c r="C138" s="55" t="s">
        <v>45</v>
      </c>
      <c r="D138" s="55" t="s">
        <v>51</v>
      </c>
      <c r="E138" s="55" t="s">
        <v>208</v>
      </c>
      <c r="G138" s="56">
        <v>40.01</v>
      </c>
      <c r="H138" s="56">
        <v>37.61</v>
      </c>
      <c r="I138" s="56">
        <v>36.730000000000004</v>
      </c>
      <c r="J138" s="56">
        <v>34.11</v>
      </c>
      <c r="K138" s="56">
        <v>35.53</v>
      </c>
      <c r="L138" s="56">
        <v>31.159999999999997</v>
      </c>
      <c r="M138" s="56">
        <v>34.44</v>
      </c>
      <c r="N138" s="56">
        <v>30.07</v>
      </c>
      <c r="O138" s="56">
        <v>37.961219512195122</v>
      </c>
      <c r="P138" s="56">
        <v>34.49341463414634</v>
      </c>
      <c r="Q138" s="56">
        <v>31.799512195121949</v>
      </c>
      <c r="R138" s="56">
        <v>30.709512195121949</v>
      </c>
    </row>
    <row r="139" spans="1:18" s="55" customFormat="1" x14ac:dyDescent="0.5">
      <c r="A139" s="55">
        <v>27</v>
      </c>
      <c r="B139" s="55" t="s">
        <v>204</v>
      </c>
      <c r="C139" s="55" t="s">
        <v>45</v>
      </c>
      <c r="D139" s="55" t="s">
        <v>53</v>
      </c>
      <c r="E139" s="55" t="s">
        <v>209</v>
      </c>
      <c r="G139" s="56">
        <v>38.44</v>
      </c>
      <c r="H139" s="56">
        <v>36.130000000000003</v>
      </c>
      <c r="I139" s="56">
        <v>35.29</v>
      </c>
      <c r="J139" s="56">
        <v>32.769999999999996</v>
      </c>
      <c r="K139" s="56">
        <v>34.135000000000005</v>
      </c>
      <c r="L139" s="56">
        <v>29.935000000000002</v>
      </c>
      <c r="M139" s="56">
        <v>33.084999999999994</v>
      </c>
      <c r="N139" s="56">
        <v>28.884999999999998</v>
      </c>
      <c r="O139" s="56">
        <v>36.468048780487813</v>
      </c>
      <c r="P139" s="56">
        <v>33.13878048780488</v>
      </c>
      <c r="Q139" s="56">
        <v>30.549634146341464</v>
      </c>
      <c r="R139" s="56">
        <v>29.49963414634146</v>
      </c>
    </row>
    <row r="140" spans="1:18" s="55" customFormat="1" x14ac:dyDescent="0.5">
      <c r="A140" s="55">
        <v>28</v>
      </c>
      <c r="B140" s="55" t="s">
        <v>210</v>
      </c>
      <c r="C140" s="55" t="s">
        <v>45</v>
      </c>
      <c r="D140" s="55" t="s">
        <v>4</v>
      </c>
      <c r="E140" s="55" t="s">
        <v>211</v>
      </c>
      <c r="G140" s="56">
        <v>46.8</v>
      </c>
      <c r="H140" s="56">
        <v>42.7</v>
      </c>
      <c r="I140" s="56">
        <v>44.900000000000006</v>
      </c>
      <c r="J140" s="56">
        <v>40.900000000000006</v>
      </c>
      <c r="K140" s="56">
        <v>43.2</v>
      </c>
      <c r="L140" s="56">
        <v>36.4</v>
      </c>
      <c r="M140" s="56">
        <v>41.5</v>
      </c>
      <c r="N140" s="56">
        <v>34.799999999999997</v>
      </c>
      <c r="O140" s="56">
        <v>43.3</v>
      </c>
      <c r="P140" s="56">
        <v>41.485365853658536</v>
      </c>
      <c r="Q140" s="56">
        <v>37.395121951219515</v>
      </c>
      <c r="R140" s="56">
        <v>35.780487804878049</v>
      </c>
    </row>
    <row r="141" spans="1:18" s="55" customFormat="1" x14ac:dyDescent="0.5">
      <c r="A141" s="55">
        <v>28</v>
      </c>
      <c r="B141" s="55" t="s">
        <v>210</v>
      </c>
      <c r="C141" s="55" t="s">
        <v>45</v>
      </c>
      <c r="D141" s="55" t="s">
        <v>47</v>
      </c>
      <c r="E141" s="55" t="s">
        <v>212</v>
      </c>
      <c r="G141" s="56">
        <v>49.15</v>
      </c>
      <c r="H141" s="56">
        <v>44.844999999999999</v>
      </c>
      <c r="I141" s="56">
        <v>47.155000000000001</v>
      </c>
      <c r="J141" s="56">
        <v>42.954999999999998</v>
      </c>
      <c r="K141" s="56">
        <v>45.370000000000005</v>
      </c>
      <c r="L141" s="56">
        <v>38.230000000000004</v>
      </c>
      <c r="M141" s="56">
        <v>43.584999999999994</v>
      </c>
      <c r="N141" s="56">
        <v>36.549999999999997</v>
      </c>
      <c r="O141" s="56">
        <v>45.475000000000001</v>
      </c>
      <c r="P141" s="56">
        <v>43.569634146341471</v>
      </c>
      <c r="Q141" s="56">
        <v>39.274878048780486</v>
      </c>
      <c r="R141" s="56">
        <v>37.57951219512195</v>
      </c>
    </row>
    <row r="142" spans="1:18" s="55" customFormat="1" x14ac:dyDescent="0.5">
      <c r="A142" s="55">
        <v>28</v>
      </c>
      <c r="B142" s="55" t="s">
        <v>210</v>
      </c>
      <c r="C142" s="55" t="s">
        <v>45</v>
      </c>
      <c r="D142" s="55" t="s">
        <v>49</v>
      </c>
      <c r="E142" s="55" t="s">
        <v>213</v>
      </c>
      <c r="G142" s="56">
        <v>50.144999999999996</v>
      </c>
      <c r="H142" s="56">
        <v>45.75</v>
      </c>
      <c r="I142" s="56">
        <v>48.11</v>
      </c>
      <c r="J142" s="56">
        <v>43.82</v>
      </c>
      <c r="K142" s="56">
        <v>46.284999999999997</v>
      </c>
      <c r="L142" s="56">
        <v>39</v>
      </c>
      <c r="M142" s="56">
        <v>44.465000000000003</v>
      </c>
      <c r="N142" s="56">
        <v>37.29</v>
      </c>
      <c r="O142" s="56">
        <v>46.393170731707315</v>
      </c>
      <c r="P142" s="56">
        <v>44.447804878048785</v>
      </c>
      <c r="Q142" s="56">
        <v>40.066097560975606</v>
      </c>
      <c r="R142" s="56">
        <v>38.340000000000003</v>
      </c>
    </row>
    <row r="143" spans="1:18" s="55" customFormat="1" x14ac:dyDescent="0.5">
      <c r="A143" s="55">
        <v>28</v>
      </c>
      <c r="B143" s="55" t="s">
        <v>210</v>
      </c>
      <c r="C143" s="55" t="s">
        <v>45</v>
      </c>
      <c r="D143" s="55" t="s">
        <v>51</v>
      </c>
      <c r="E143" s="55" t="s">
        <v>214</v>
      </c>
      <c r="G143" s="56">
        <v>51.4</v>
      </c>
      <c r="H143" s="56">
        <v>46.674999999999997</v>
      </c>
      <c r="I143" s="56">
        <v>49.084999999999994</v>
      </c>
      <c r="J143" s="56">
        <v>44.704999999999998</v>
      </c>
      <c r="K143" s="56">
        <v>47.22</v>
      </c>
      <c r="L143" s="56">
        <v>39.79</v>
      </c>
      <c r="M143" s="56">
        <v>45.364999999999995</v>
      </c>
      <c r="N143" s="56">
        <v>38.045000000000002</v>
      </c>
      <c r="O143" s="56">
        <v>47.36646341463414</v>
      </c>
      <c r="P143" s="56">
        <v>45.345975609756096</v>
      </c>
      <c r="Q143" s="56">
        <v>40.87731707317073</v>
      </c>
      <c r="R143" s="56">
        <v>39.11621951219513</v>
      </c>
    </row>
    <row r="144" spans="1:18" s="55" customFormat="1" x14ac:dyDescent="0.5">
      <c r="A144" s="55">
        <v>28</v>
      </c>
      <c r="B144" s="55" t="s">
        <v>210</v>
      </c>
      <c r="C144" s="55" t="s">
        <v>45</v>
      </c>
      <c r="D144" s="55" t="s">
        <v>53</v>
      </c>
      <c r="E144" s="55" t="s">
        <v>215</v>
      </c>
      <c r="G144" s="56">
        <v>49.15</v>
      </c>
      <c r="H144" s="56">
        <v>44.844999999999999</v>
      </c>
      <c r="I144" s="56">
        <v>47.155000000000001</v>
      </c>
      <c r="J144" s="56">
        <v>42.954999999999998</v>
      </c>
      <c r="K144" s="56">
        <v>45.370000000000005</v>
      </c>
      <c r="L144" s="56">
        <v>38.230000000000004</v>
      </c>
      <c r="M144" s="56">
        <v>43.584999999999994</v>
      </c>
      <c r="N144" s="56">
        <v>36.549999999999997</v>
      </c>
      <c r="O144" s="56">
        <v>45.475000000000001</v>
      </c>
      <c r="P144" s="56">
        <v>43.569634146341471</v>
      </c>
      <c r="Q144" s="56">
        <v>39.274878048780486</v>
      </c>
      <c r="R144" s="56">
        <v>37.57951219512195</v>
      </c>
    </row>
    <row r="145" spans="7:20" x14ac:dyDescent="0.5">
      <c r="G145" s="54"/>
      <c r="H145" s="54"/>
      <c r="I145" s="54"/>
      <c r="J145" s="54"/>
      <c r="K145" s="54"/>
      <c r="L145" s="54"/>
      <c r="M145" s="54"/>
      <c r="N145" s="54"/>
      <c r="O145" s="54"/>
      <c r="P145" s="54"/>
      <c r="Q145" s="54"/>
      <c r="R145" s="54"/>
      <c r="S145" s="54"/>
      <c r="T145" s="54"/>
    </row>
  </sheetData>
  <autoFilter ref="A4:T144" xr:uid="{00000000-0009-0000-0000-000001000000}"/>
  <conditionalFormatting sqref="G125:R129">
    <cfRule type="cellIs" dxfId="0" priority="1" operator="lessThan">
      <formula>#REF!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28"/>
  <sheetViews>
    <sheetView workbookViewId="0">
      <selection sqref="A1:B28"/>
    </sheetView>
  </sheetViews>
  <sheetFormatPr defaultColWidth="11" defaultRowHeight="15.75" x14ac:dyDescent="0.5"/>
  <sheetData>
    <row r="1" spans="1:2" x14ac:dyDescent="0.5">
      <c r="A1" t="s">
        <v>1</v>
      </c>
      <c r="B1">
        <v>20</v>
      </c>
    </row>
    <row r="2" spans="1:2" x14ac:dyDescent="0.5">
      <c r="A2" t="s">
        <v>103</v>
      </c>
      <c r="B2">
        <v>10</v>
      </c>
    </row>
    <row r="3" spans="1:2" x14ac:dyDescent="0.5">
      <c r="A3" t="s">
        <v>139</v>
      </c>
      <c r="B3">
        <v>16</v>
      </c>
    </row>
    <row r="4" spans="1:2" x14ac:dyDescent="0.5">
      <c r="A4" t="s">
        <v>186</v>
      </c>
      <c r="B4">
        <v>24</v>
      </c>
    </row>
    <row r="5" spans="1:2" x14ac:dyDescent="0.5">
      <c r="A5" t="s">
        <v>127</v>
      </c>
      <c r="B5">
        <v>14</v>
      </c>
    </row>
    <row r="6" spans="1:2" x14ac:dyDescent="0.5">
      <c r="A6" t="s">
        <v>198</v>
      </c>
      <c r="B6">
        <v>26</v>
      </c>
    </row>
    <row r="7" spans="1:2" x14ac:dyDescent="0.5">
      <c r="A7" t="s">
        <v>174</v>
      </c>
      <c r="B7">
        <v>22</v>
      </c>
    </row>
    <row r="8" spans="1:2" x14ac:dyDescent="0.5">
      <c r="A8" t="s">
        <v>115</v>
      </c>
      <c r="B8">
        <v>12</v>
      </c>
    </row>
    <row r="9" spans="1:2" x14ac:dyDescent="0.5">
      <c r="A9" t="s">
        <v>79</v>
      </c>
      <c r="B9">
        <v>6</v>
      </c>
    </row>
    <row r="10" spans="1:2" x14ac:dyDescent="0.5">
      <c r="A10" t="s">
        <v>145</v>
      </c>
      <c r="B10">
        <v>17</v>
      </c>
    </row>
    <row r="11" spans="1:2" x14ac:dyDescent="0.5">
      <c r="A11" t="s">
        <v>91</v>
      </c>
      <c r="B11">
        <v>8</v>
      </c>
    </row>
    <row r="12" spans="1:2" x14ac:dyDescent="0.5">
      <c r="A12" t="s">
        <v>157</v>
      </c>
      <c r="B12">
        <v>19</v>
      </c>
    </row>
    <row r="13" spans="1:2" x14ac:dyDescent="0.5">
      <c r="A13" t="s">
        <v>210</v>
      </c>
      <c r="B13">
        <v>28</v>
      </c>
    </row>
    <row r="14" spans="1:2" x14ac:dyDescent="0.5">
      <c r="A14" t="s">
        <v>121</v>
      </c>
      <c r="B14">
        <v>13</v>
      </c>
    </row>
    <row r="15" spans="1:2" x14ac:dyDescent="0.5">
      <c r="A15" t="s">
        <v>180</v>
      </c>
      <c r="B15">
        <v>23</v>
      </c>
    </row>
    <row r="16" spans="1:2" x14ac:dyDescent="0.5">
      <c r="A16" t="s">
        <v>204</v>
      </c>
      <c r="B16">
        <v>27</v>
      </c>
    </row>
    <row r="17" spans="1:2" x14ac:dyDescent="0.5">
      <c r="A17" t="s">
        <v>67</v>
      </c>
      <c r="B17">
        <v>4</v>
      </c>
    </row>
    <row r="18" spans="1:2" x14ac:dyDescent="0.5">
      <c r="A18" t="s">
        <v>85</v>
      </c>
      <c r="B18">
        <v>7</v>
      </c>
    </row>
    <row r="19" spans="1:2" x14ac:dyDescent="0.5">
      <c r="A19" t="s">
        <v>61</v>
      </c>
      <c r="B19">
        <v>3</v>
      </c>
    </row>
    <row r="20" spans="1:2" x14ac:dyDescent="0.5">
      <c r="A20" t="s">
        <v>44</v>
      </c>
      <c r="B20">
        <v>1</v>
      </c>
    </row>
    <row r="21" spans="1:2" x14ac:dyDescent="0.5">
      <c r="A21" t="s">
        <v>109</v>
      </c>
      <c r="B21">
        <v>11</v>
      </c>
    </row>
    <row r="22" spans="1:2" x14ac:dyDescent="0.5">
      <c r="A22" t="s">
        <v>133</v>
      </c>
      <c r="B22">
        <v>15</v>
      </c>
    </row>
    <row r="23" spans="1:2" x14ac:dyDescent="0.5">
      <c r="A23" t="s">
        <v>55</v>
      </c>
      <c r="B23">
        <v>2</v>
      </c>
    </row>
    <row r="24" spans="1:2" x14ac:dyDescent="0.5">
      <c r="A24" t="s">
        <v>168</v>
      </c>
      <c r="B24">
        <v>21</v>
      </c>
    </row>
    <row r="25" spans="1:2" x14ac:dyDescent="0.5">
      <c r="A25" t="s">
        <v>151</v>
      </c>
      <c r="B25">
        <v>18</v>
      </c>
    </row>
    <row r="26" spans="1:2" x14ac:dyDescent="0.5">
      <c r="A26" t="s">
        <v>73</v>
      </c>
      <c r="B26">
        <v>5</v>
      </c>
    </row>
    <row r="27" spans="1:2" x14ac:dyDescent="0.5">
      <c r="A27" t="s">
        <v>192</v>
      </c>
      <c r="B27">
        <v>25</v>
      </c>
    </row>
    <row r="28" spans="1:2" x14ac:dyDescent="0.5">
      <c r="A28" t="s">
        <v>97</v>
      </c>
      <c r="B28">
        <v>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1"/>
  <sheetViews>
    <sheetView workbookViewId="0">
      <selection activeCell="T19" sqref="T19"/>
    </sheetView>
  </sheetViews>
  <sheetFormatPr defaultColWidth="11" defaultRowHeight="15.75" x14ac:dyDescent="0.5"/>
  <cols>
    <col min="1" max="1" width="19.625" bestFit="1" customWidth="1"/>
    <col min="2" max="2" width="20" bestFit="1" customWidth="1"/>
    <col min="3" max="3" width="16.125" bestFit="1" customWidth="1"/>
    <col min="4" max="4" width="15" bestFit="1" customWidth="1"/>
    <col min="5" max="5" width="17.125" bestFit="1" customWidth="1"/>
    <col min="6" max="6" width="18" bestFit="1" customWidth="1"/>
    <col min="7" max="7" width="20.125" bestFit="1" customWidth="1"/>
  </cols>
  <sheetData>
    <row r="1" spans="1:7" x14ac:dyDescent="0.5">
      <c r="A1" t="s">
        <v>3</v>
      </c>
      <c r="B1" t="str">
        <f>'Revenue Calculator'!B3</f>
        <v>Licensed</v>
      </c>
      <c r="F1" t="s">
        <v>216</v>
      </c>
      <c r="G1">
        <f>'Revenue Calculator'!E3</f>
        <v>0</v>
      </c>
    </row>
    <row r="2" spans="1:7" x14ac:dyDescent="0.5">
      <c r="F2" t="s">
        <v>217</v>
      </c>
      <c r="G2">
        <v>52</v>
      </c>
    </row>
    <row r="3" spans="1:7" x14ac:dyDescent="0.5">
      <c r="C3" t="str">
        <f>'Revenue Calculator'!C5</f>
        <v>Monthly</v>
      </c>
      <c r="F3" t="s">
        <v>7</v>
      </c>
      <c r="G3">
        <v>12</v>
      </c>
    </row>
    <row r="4" spans="1:7" x14ac:dyDescent="0.5">
      <c r="A4" s="1" t="s">
        <v>8</v>
      </c>
      <c r="B4" s="3" t="s">
        <v>9</v>
      </c>
      <c r="C4" s="3" t="s">
        <v>10</v>
      </c>
    </row>
    <row r="5" spans="1:7" x14ac:dyDescent="0.5">
      <c r="A5" s="2" t="s">
        <v>11</v>
      </c>
      <c r="B5" s="2">
        <f>'Revenue Calculator'!B7</f>
        <v>0</v>
      </c>
      <c r="C5" s="2">
        <f>'Revenue Calculator'!C7</f>
        <v>0</v>
      </c>
    </row>
    <row r="6" spans="1:7" x14ac:dyDescent="0.5">
      <c r="A6" s="4" t="s">
        <v>12</v>
      </c>
      <c r="B6" s="4">
        <f>'Revenue Calculator'!B8</f>
        <v>0</v>
      </c>
      <c r="C6" s="4">
        <f>'Revenue Calculator'!C8</f>
        <v>0</v>
      </c>
    </row>
    <row r="7" spans="1:7" x14ac:dyDescent="0.5">
      <c r="A7" s="2" t="s">
        <v>13</v>
      </c>
      <c r="B7" s="2">
        <f>'Revenue Calculator'!B9</f>
        <v>0</v>
      </c>
      <c r="C7" s="2">
        <f>'Revenue Calculator'!C9</f>
        <v>0</v>
      </c>
    </row>
    <row r="8" spans="1:7" x14ac:dyDescent="0.5">
      <c r="A8" s="4" t="s">
        <v>14</v>
      </c>
      <c r="B8" s="4">
        <f>'Revenue Calculator'!B10</f>
        <v>0</v>
      </c>
      <c r="C8" s="4">
        <f>'Revenue Calculator'!C10</f>
        <v>0</v>
      </c>
    </row>
    <row r="9" spans="1:7" ht="16.149999999999999" thickBot="1" x14ac:dyDescent="0.55000000000000004"/>
    <row r="10" spans="1:7" ht="16.149999999999999" thickBot="1" x14ac:dyDescent="0.55000000000000004">
      <c r="C10" s="58" t="s">
        <v>15</v>
      </c>
      <c r="D10" s="59"/>
      <c r="E10" s="59"/>
      <c r="F10" s="59"/>
      <c r="G10" s="60"/>
    </row>
    <row r="11" spans="1:7" x14ac:dyDescent="0.5">
      <c r="A11" s="5"/>
      <c r="B11" s="6" t="s">
        <v>16</v>
      </c>
      <c r="C11" s="6" t="s">
        <v>17</v>
      </c>
      <c r="D11" s="6" t="s">
        <v>18</v>
      </c>
      <c r="E11" s="6" t="s">
        <v>19</v>
      </c>
      <c r="F11" s="6" t="s">
        <v>20</v>
      </c>
      <c r="G11" s="7" t="s">
        <v>21</v>
      </c>
    </row>
    <row r="12" spans="1:7" x14ac:dyDescent="0.5">
      <c r="A12" s="8" t="s">
        <v>11</v>
      </c>
      <c r="B12" s="2">
        <f>'Revenue Calculator'!B14</f>
        <v>0</v>
      </c>
      <c r="C12" s="2">
        <f>'Revenue Calculator'!C14</f>
        <v>0</v>
      </c>
      <c r="D12" s="2">
        <f>'Revenue Calculator'!D14</f>
        <v>0</v>
      </c>
      <c r="E12" s="2">
        <f>'Revenue Calculator'!E14</f>
        <v>0</v>
      </c>
      <c r="F12" s="2">
        <f>'Revenue Calculator'!F14</f>
        <v>0</v>
      </c>
      <c r="G12" s="9">
        <f>'Revenue Calculator'!G14</f>
        <v>0</v>
      </c>
    </row>
    <row r="13" spans="1:7" x14ac:dyDescent="0.5">
      <c r="A13" s="8" t="s">
        <v>12</v>
      </c>
      <c r="B13" s="2">
        <f>'Revenue Calculator'!B15</f>
        <v>0</v>
      </c>
      <c r="C13" s="2">
        <f>'Revenue Calculator'!C15</f>
        <v>0</v>
      </c>
      <c r="D13" s="2">
        <f>'Revenue Calculator'!D15</f>
        <v>0</v>
      </c>
      <c r="E13" s="2">
        <f>'Revenue Calculator'!E15</f>
        <v>0</v>
      </c>
      <c r="F13" s="2">
        <f>'Revenue Calculator'!F15</f>
        <v>0</v>
      </c>
      <c r="G13" s="9">
        <f>'Revenue Calculator'!G15</f>
        <v>0</v>
      </c>
    </row>
    <row r="14" spans="1:7" x14ac:dyDescent="0.5">
      <c r="A14" s="8" t="s">
        <v>13</v>
      </c>
      <c r="B14" s="2">
        <f>'Revenue Calculator'!B16</f>
        <v>0</v>
      </c>
      <c r="C14" s="2">
        <f>'Revenue Calculator'!C16</f>
        <v>0</v>
      </c>
      <c r="D14" s="2">
        <f>'Revenue Calculator'!D16</f>
        <v>0</v>
      </c>
      <c r="E14" s="2">
        <f>'Revenue Calculator'!E16</f>
        <v>0</v>
      </c>
      <c r="F14" s="2">
        <f>'Revenue Calculator'!F16</f>
        <v>0</v>
      </c>
      <c r="G14" s="9">
        <f>'Revenue Calculator'!G16</f>
        <v>0</v>
      </c>
    </row>
    <row r="15" spans="1:7" ht="16.149999999999999" thickBot="1" x14ac:dyDescent="0.55000000000000004">
      <c r="A15" s="10" t="s">
        <v>14</v>
      </c>
      <c r="B15" s="11">
        <f>'Revenue Calculator'!B17</f>
        <v>0</v>
      </c>
      <c r="C15" s="11">
        <f>'Revenue Calculator'!C17</f>
        <v>0</v>
      </c>
      <c r="D15" s="11">
        <f>'Revenue Calculator'!D17</f>
        <v>0</v>
      </c>
      <c r="E15" s="11">
        <f>'Revenue Calculator'!E17</f>
        <v>0</v>
      </c>
      <c r="F15" s="11">
        <f>'Revenue Calculator'!F17</f>
        <v>0</v>
      </c>
      <c r="G15" s="12">
        <f>'Revenue Calculator'!G17</f>
        <v>0</v>
      </c>
    </row>
    <row r="18" spans="1:7" x14ac:dyDescent="0.5">
      <c r="A18" t="s">
        <v>4</v>
      </c>
      <c r="B18" s="16">
        <f>(SUM(C18:E18)*$G$1)+(SUM(F18:G18)*(INDEX($G$1:$G$3,MATCH($C$3,$F$1:$F$3,0))))</f>
        <v>0</v>
      </c>
      <c r="C18" s="16">
        <f>($C$12*'2019-20 Licensed Center Rates'!B5)+($C$13*'2019-20 Licensed Center Rates'!B6)+(Calculations!$C$14*'2019-20 Licensed Center Rates'!B7)+(Calculations!$C$15*'2019-20 Licensed Center Rates'!B8)</f>
        <v>0</v>
      </c>
      <c r="D18" s="16">
        <f>($D$12*'2019-20 Licensed Center Rates'!I5)+($D$13*'2019-20 Licensed Center Rates'!I6)+(Calculations!$D$14*'2019-20 Licensed Center Rates'!I7)+(Calculations!$D$15*'2019-20 Licensed Center Rates'!I8)</f>
        <v>0</v>
      </c>
      <c r="E18" s="16">
        <f>($E$12*'2019-20 Licensed Center Rates'!P5)+($E$13*'2019-20 Licensed Center Rates'!P6)+(Calculations!$E$14*'2019-20 Licensed Center Rates'!P7)+(Calculations!$E$15*'2019-20 Licensed Center Rates'!P8)</f>
        <v>0</v>
      </c>
      <c r="F18" s="17">
        <f>(F$12*B$5)+(B$6*F$13)+(B$7*F$14)+(B$8*F$15)</f>
        <v>0</v>
      </c>
      <c r="G18" s="17">
        <f>(G$12*C$5)+(C$6*G$13)+(C$7*G$14)+(C$8*G$15)</f>
        <v>0</v>
      </c>
    </row>
    <row r="19" spans="1:7" x14ac:dyDescent="0.5">
      <c r="A19" t="s">
        <v>47</v>
      </c>
      <c r="B19" s="16">
        <f t="shared" ref="B19:B21" si="0">(SUM(C19:E19)*$G$1)+(SUM(F19:G19)*(INDEX($G$1:$G$3,MATCH($C$3,$F$1:$F$3,0))))</f>
        <v>0</v>
      </c>
      <c r="C19" s="16">
        <f>($C$12*'2019-20 Licensed Center Rates'!C5)+($C$13*'2019-20 Licensed Center Rates'!C6)+(Calculations!$C$14*'2019-20 Licensed Center Rates'!C7)+(Calculations!$C$15*'2019-20 Licensed Center Rates'!C8)</f>
        <v>0</v>
      </c>
      <c r="D19" s="16">
        <f>($D$12*'2019-20 Licensed Center Rates'!J5)+($D$13*'2019-20 Licensed Center Rates'!J6)+(Calculations!$D$14*'2019-20 Licensed Center Rates'!J7)+(Calculations!$D$15*'2019-20 Licensed Center Rates'!J8)</f>
        <v>0</v>
      </c>
      <c r="E19" s="16">
        <f>($E$12*'2019-20 Licensed Center Rates'!Q5)+($E$13*'2019-20 Licensed Center Rates'!Q6)+(Calculations!$E$14*'2019-20 Licensed Center Rates'!Q7)+(Calculations!$E$15*'2019-20 Licensed Center Rates'!Q8)</f>
        <v>0</v>
      </c>
      <c r="F19" s="17">
        <f t="shared" ref="F19:G21" si="1">(F$12*B$5)+(B$6*F$13)+(B$7*F$14)+(B$8*F$15)</f>
        <v>0</v>
      </c>
      <c r="G19" s="17">
        <f t="shared" si="1"/>
        <v>0</v>
      </c>
    </row>
    <row r="20" spans="1:7" x14ac:dyDescent="0.5">
      <c r="A20" t="s">
        <v>49</v>
      </c>
      <c r="B20" s="16">
        <f t="shared" si="0"/>
        <v>0</v>
      </c>
      <c r="C20" s="16">
        <f>($C$12*'2019-20 Licensed Center Rates'!D5)+($C$13*'2019-20 Licensed Center Rates'!D6)+(Calculations!$C$14*'2019-20 Licensed Center Rates'!D7)+(Calculations!$C$15*'2019-20 Licensed Center Rates'!D8)</f>
        <v>0</v>
      </c>
      <c r="D20" s="16">
        <f>($D$12*'2019-20 Licensed Center Rates'!K5)+($D$13*'2019-20 Licensed Center Rates'!K6)+(Calculations!$D$14*'2019-20 Licensed Center Rates'!K7)+(Calculations!$D$15*'2019-20 Licensed Center Rates'!K8)</f>
        <v>0</v>
      </c>
      <c r="E20" s="16">
        <f>($E$12*'2019-20 Licensed Center Rates'!R5)+($E$13*'2019-20 Licensed Center Rates'!R6)+(Calculations!$E$14*'2019-20 Licensed Center Rates'!R7)+(Calculations!$E$15*'2019-20 Licensed Center Rates'!R8)</f>
        <v>0</v>
      </c>
      <c r="F20" s="17">
        <f t="shared" si="1"/>
        <v>0</v>
      </c>
      <c r="G20" s="17">
        <f t="shared" si="1"/>
        <v>0</v>
      </c>
    </row>
    <row r="21" spans="1:7" x14ac:dyDescent="0.5">
      <c r="A21" t="s">
        <v>51</v>
      </c>
      <c r="B21" s="16">
        <f t="shared" si="0"/>
        <v>0</v>
      </c>
      <c r="C21" s="16">
        <f>($C$12*'2019-20 Licensed Center Rates'!E5)+($C$13*'2019-20 Licensed Center Rates'!E6)+(Calculations!$C$14*'2019-20 Licensed Center Rates'!E7)+(Calculations!$C$15*'2019-20 Licensed Center Rates'!E8)</f>
        <v>0</v>
      </c>
      <c r="D21" s="16">
        <f>($D$12*'2019-20 Licensed Center Rates'!L5)+($D$13*'2019-20 Licensed Center Rates'!L6)+(Calculations!$D$14*'2019-20 Licensed Center Rates'!L7)+(Calculations!$D$15*'2019-20 Licensed Center Rates'!L8)</f>
        <v>0</v>
      </c>
      <c r="E21" s="16">
        <f>($E$12*'2019-20 Licensed Center Rates'!S5)+($E$13*'2019-20 Licensed Center Rates'!S6)+(Calculations!$E$14*'2019-20 Licensed Center Rates'!S7)+(Calculations!$E$15*'2019-20 Licensed Center Rates'!S8)</f>
        <v>0</v>
      </c>
      <c r="F21" s="17">
        <f t="shared" si="1"/>
        <v>0</v>
      </c>
      <c r="G21" s="17">
        <f t="shared" si="1"/>
        <v>0</v>
      </c>
    </row>
  </sheetData>
  <mergeCells count="1">
    <mergeCell ref="C10:G1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8"/>
  <sheetViews>
    <sheetView topLeftCell="G1" workbookViewId="0">
      <selection activeCell="K24" sqref="K24"/>
    </sheetView>
  </sheetViews>
  <sheetFormatPr defaultColWidth="11" defaultRowHeight="15.75" x14ac:dyDescent="0.5"/>
  <cols>
    <col min="1" max="1" width="15.875" bestFit="1" customWidth="1"/>
  </cols>
  <sheetData>
    <row r="1" spans="1:20" x14ac:dyDescent="0.5">
      <c r="A1" t="s">
        <v>218</v>
      </c>
      <c r="B1" t="str">
        <f>'Revenue Calculator'!B1:C1</f>
        <v>Alamo</v>
      </c>
    </row>
    <row r="3" spans="1:20" ht="16.149999999999999" thickBot="1" x14ac:dyDescent="0.55000000000000004">
      <c r="A3" s="61" t="s">
        <v>219</v>
      </c>
      <c r="B3" s="61"/>
      <c r="C3" s="61"/>
      <c r="D3" s="61"/>
      <c r="E3" s="61"/>
      <c r="F3" s="22"/>
      <c r="H3" s="61" t="s">
        <v>220</v>
      </c>
      <c r="I3" s="61"/>
      <c r="J3" s="61"/>
      <c r="K3" s="61"/>
      <c r="L3" s="61"/>
      <c r="M3" s="22"/>
      <c r="O3" s="61" t="s">
        <v>221</v>
      </c>
      <c r="P3" s="61"/>
      <c r="Q3" s="61"/>
      <c r="R3" s="61"/>
      <c r="S3" s="61"/>
      <c r="T3" s="22"/>
    </row>
    <row r="4" spans="1:20" ht="16.149999999999999" thickBot="1" x14ac:dyDescent="0.55000000000000004">
      <c r="A4" s="13"/>
      <c r="B4" s="15" t="s">
        <v>4</v>
      </c>
      <c r="C4" s="15" t="s">
        <v>47</v>
      </c>
      <c r="D4" s="15" t="s">
        <v>49</v>
      </c>
      <c r="E4" s="15" t="s">
        <v>51</v>
      </c>
      <c r="F4" s="15" t="s">
        <v>53</v>
      </c>
      <c r="H4" s="13"/>
      <c r="I4" s="15" t="s">
        <v>4</v>
      </c>
      <c r="J4" s="15" t="s">
        <v>47</v>
      </c>
      <c r="K4" s="15" t="s">
        <v>49</v>
      </c>
      <c r="L4" s="15" t="s">
        <v>51</v>
      </c>
      <c r="M4" s="15" t="s">
        <v>53</v>
      </c>
      <c r="O4" s="13"/>
      <c r="P4" s="15" t="s">
        <v>4</v>
      </c>
      <c r="Q4" s="15" t="s">
        <v>47</v>
      </c>
      <c r="R4" s="15" t="s">
        <v>49</v>
      </c>
      <c r="S4" s="15" t="s">
        <v>51</v>
      </c>
      <c r="T4" s="15" t="s">
        <v>53</v>
      </c>
    </row>
    <row r="5" spans="1:20" ht="16.149999999999999" thickBot="1" x14ac:dyDescent="0.55000000000000004">
      <c r="A5" s="13" t="s">
        <v>222</v>
      </c>
      <c r="B5" s="14">
        <f t="array" ref="B5">INDEX('Statewide FY26 Rates'!$G:$G,MATCH(1,('2019-20 Licensed Center Rates'!$B$1='Statewide FY26 Rates'!$B:$B)*('2019-20 Licensed Center Rates'!B$4='Statewide FY26 Rates'!$D:$D),0))</f>
        <v>45.7</v>
      </c>
      <c r="C5" s="14">
        <f t="array" ref="C5">INDEX('Statewide FY26 Rates'!$G:$G,MATCH(1,('2019-20 Licensed Center Rates'!$B$1='Statewide FY26 Rates'!$B:$B)*('2019-20 Licensed Center Rates'!C$4='Statewide FY26 Rates'!$D:$D),0))</f>
        <v>47.995000000000005</v>
      </c>
      <c r="D5" s="14">
        <f t="array" ref="D5">INDEX('Statewide FY26 Rates'!$G:$G,MATCH(1,('2019-20 Licensed Center Rates'!$B$1='Statewide FY26 Rates'!$B:$B)*('2019-20 Licensed Center Rates'!D$4='Statewide FY26 Rates'!$D:$D),0))</f>
        <v>48.965000000000003</v>
      </c>
      <c r="E5" s="14">
        <f t="array" ref="E5">INDEX('Statewide FY26 Rates'!$G:$G,MATCH(1,('2019-20 Licensed Center Rates'!$B$1='Statewide FY26 Rates'!$B:$B)*('2019-20 Licensed Center Rates'!E$4='Statewide FY26 Rates'!$D:$D),0))</f>
        <v>49.954999999999998</v>
      </c>
      <c r="F5" s="14">
        <f t="array" ref="F5">INDEX('Statewide FY26 Rates'!$G:$G,MATCH(1,('2019-20 Licensed Center Rates'!$B$1='Statewide FY26 Rates'!$B:$B)*('2019-20 Licensed Center Rates'!F$4='Statewide FY26 Rates'!$D:$D),0))</f>
        <v>47.995000000000005</v>
      </c>
      <c r="H5" s="13" t="s">
        <v>222</v>
      </c>
      <c r="I5" s="14">
        <f t="array" ref="I5">INDEX('Statewide FY26 Rates'!$H:$H,MATCH(1,('2019-20 Licensed Center Rates'!$B$1='Statewide FY26 Rates'!$B:$B)*('2019-20 Licensed Center Rates'!B$4='Statewide FY26 Rates'!$D:$D),0))</f>
        <v>42.2</v>
      </c>
      <c r="J5" s="14">
        <f t="array" ref="J5">INDEX('Statewide FY26 Rates'!$H:$H,MATCH(1,('2019-20 Licensed Center Rates'!$B$1='Statewide FY26 Rates'!$B:$B)*('2019-20 Licensed Center Rates'!C$4='Statewide FY26 Rates'!$D:$D),0))</f>
        <v>44.32</v>
      </c>
      <c r="K5" s="14">
        <f t="array" ref="K5">INDEX('Statewide FY26 Rates'!$H:$H,MATCH(1,('2019-20 Licensed Center Rates'!$B$1='Statewide FY26 Rates'!$B:$B)*('2019-20 Licensed Center Rates'!D$4='Statewide FY26 Rates'!$D:$D),0))</f>
        <v>45.215000000000003</v>
      </c>
      <c r="L5" s="14">
        <f t="array" ref="L5">INDEX('Statewide FY26 Rates'!$H:$H,MATCH(1,('2019-20 Licensed Center Rates'!$B$1='Statewide FY26 Rates'!$B:$B)*('2019-20 Licensed Center Rates'!E$4='Statewide FY26 Rates'!$D:$D),0))</f>
        <v>46.129999999999995</v>
      </c>
      <c r="M5" s="14">
        <f t="array" ref="M5">INDEX('Statewide FY26 Rates'!$H:$H,MATCH(1,('2019-20 Licensed Center Rates'!$B$1='Statewide FY26 Rates'!$B:$B)*('2019-20 Licensed Center Rates'!F$4='Statewide FY26 Rates'!$D:$D),0))</f>
        <v>44.32</v>
      </c>
      <c r="O5" s="13" t="s">
        <v>222</v>
      </c>
      <c r="P5" s="14">
        <f t="array" ref="P5">INDEX('Statewide FY26 Rates'!$O:$O,MATCH(1,('2019-20 Licensed Center Rates'!$B$1='Statewide FY26 Rates'!$B:$B)*('2019-20 Licensed Center Rates'!B$4='Statewide FY26 Rates'!$D:$D),0))</f>
        <v>42.712195121951225</v>
      </c>
      <c r="Q5" s="14">
        <f t="array" ref="Q5">INDEX('Statewide FY26 Rates'!$O:$O,MATCH(1,('2019-20 Licensed Center Rates'!$B$1='Statewide FY26 Rates'!$B:$B)*('2019-20 Licensed Center Rates'!C$4='Statewide FY26 Rates'!$D:$D),0))</f>
        <v>44.857804878048775</v>
      </c>
      <c r="R5" s="14">
        <f t="array" ref="R5">INDEX('Statewide FY26 Rates'!$O:$O,MATCH(1,('2019-20 Licensed Center Rates'!$B$1='Statewide FY26 Rates'!$B:$B)*('2019-20 Licensed Center Rates'!D$4='Statewide FY26 Rates'!$D:$D),0))</f>
        <v>45.76378048780488</v>
      </c>
      <c r="S5" s="14">
        <f t="array" ref="S5">INDEX('Statewide FY26 Rates'!$O:$O,MATCH(1,('2019-20 Licensed Center Rates'!$B$1='Statewide FY26 Rates'!$B:$B)*('2019-20 Licensed Center Rates'!E$4='Statewide FY26 Rates'!$D:$D),0))</f>
        <v>46.689756097560974</v>
      </c>
      <c r="T5" s="14">
        <f t="array" ref="T5">INDEX('Statewide FY26 Rates'!$O:$O,MATCH(1,('2019-20 Licensed Center Rates'!$B$1='Statewide FY26 Rates'!$B:$B)*('2019-20 Licensed Center Rates'!F$4='Statewide FY26 Rates'!$D:$D),0))</f>
        <v>44.857804878048775</v>
      </c>
    </row>
    <row r="6" spans="1:20" ht="16.149999999999999" thickBot="1" x14ac:dyDescent="0.55000000000000004">
      <c r="A6" s="13" t="s">
        <v>223</v>
      </c>
      <c r="B6" s="14">
        <f t="array" ref="B6">INDEX('Statewide FY26 Rates'!$I:$I,MATCH(1,('2019-20 Licensed Center Rates'!$B$1='Statewide FY26 Rates'!$B:$B)*('2019-20 Licensed Center Rates'!B$4='Statewide FY26 Rates'!$D:$D),0))</f>
        <v>44.099999999999994</v>
      </c>
      <c r="C6" s="14">
        <f t="array" ref="C6">INDEX('Statewide FY26 Rates'!$I:$I,MATCH(1,('2019-20 Licensed Center Rates'!$B$1='Statewide FY26 Rates'!$B:$B)*('2019-20 Licensed Center Rates'!C$4='Statewide FY26 Rates'!$D:$D),0))</f>
        <v>46.314999999999998</v>
      </c>
      <c r="D6" s="14">
        <f t="array" ref="D6">INDEX('Statewide FY26 Rates'!$I:$I,MATCH(1,('2019-20 Licensed Center Rates'!$B$1='Statewide FY26 Rates'!$B:$B)*('2019-20 Licensed Center Rates'!D$4='Statewide FY26 Rates'!$D:$D),0))</f>
        <v>47.25</v>
      </c>
      <c r="E6" s="14">
        <f t="array" ref="E6">INDEX('Statewide FY26 Rates'!$I:$I,MATCH(1,('2019-20 Licensed Center Rates'!$B$1='Statewide FY26 Rates'!$B:$B)*('2019-20 Licensed Center Rates'!E$4='Statewide FY26 Rates'!$D:$D),0))</f>
        <v>48.204999999999998</v>
      </c>
      <c r="F6" s="14">
        <f t="array" ref="F6">INDEX('Statewide FY26 Rates'!$I:$I,MATCH(1,('2019-20 Licensed Center Rates'!$B$1='Statewide FY26 Rates'!$B:$B)*('2019-20 Licensed Center Rates'!F$4='Statewide FY26 Rates'!$D:$D),0))</f>
        <v>46.314999999999998</v>
      </c>
      <c r="H6" s="13" t="s">
        <v>223</v>
      </c>
      <c r="I6" s="14">
        <f t="array" ref="I6">INDEX('Statewide FY26 Rates'!$J:$J,MATCH(1,('2019-20 Licensed Center Rates'!$B$1='Statewide FY26 Rates'!$B:$B)*('2019-20 Licensed Center Rates'!B$4='Statewide FY26 Rates'!$D:$D),0))</f>
        <v>40.5</v>
      </c>
      <c r="J6" s="14">
        <f t="array" ref="J6">INDEX('Statewide FY26 Rates'!$J:$J,MATCH(1,('2019-20 Licensed Center Rates'!$B$1='Statewide FY26 Rates'!$B:$B)*('2019-20 Licensed Center Rates'!C$4='Statewide FY26 Rates'!$D:$D),0))</f>
        <v>42.534999999999997</v>
      </c>
      <c r="K6" s="14">
        <f t="array" ref="K6">INDEX('Statewide FY26 Rates'!$J:$J,MATCH(1,('2019-20 Licensed Center Rates'!$B$1='Statewide FY26 Rates'!$B:$B)*('2019-20 Licensed Center Rates'!D$4='Statewide FY26 Rates'!$D:$D),0))</f>
        <v>43.394999999999996</v>
      </c>
      <c r="L6" s="14">
        <f t="array" ref="L6">INDEX('Statewide FY26 Rates'!$J:$J,MATCH(1,('2019-20 Licensed Center Rates'!$B$1='Statewide FY26 Rates'!$B:$B)*('2019-20 Licensed Center Rates'!E$4='Statewide FY26 Rates'!$D:$D),0))</f>
        <v>44.269999999999996</v>
      </c>
      <c r="M6" s="14">
        <f t="array" ref="M6">INDEX('Statewide FY26 Rates'!$J:$J,MATCH(1,('2019-20 Licensed Center Rates'!$B$1='Statewide FY26 Rates'!$B:$B)*('2019-20 Licensed Center Rates'!F$4='Statewide FY26 Rates'!$D:$D),0))</f>
        <v>42.534999999999997</v>
      </c>
      <c r="O6" s="13" t="s">
        <v>223</v>
      </c>
      <c r="P6" s="14">
        <f t="array" ref="P6">INDEX('Statewide FY26 Rates'!$P:$P,MATCH(1,('2019-20 Licensed Center Rates'!$B$1='Statewide FY26 Rates'!$B:$B)*('2019-20 Licensed Center Rates'!B$4='Statewide FY26 Rates'!$D:$D),0))</f>
        <v>41.02682926829268</v>
      </c>
      <c r="Q6" s="14">
        <f t="array" ref="Q6">INDEX('Statewide FY26 Rates'!$P:$P,MATCH(1,('2019-20 Licensed Center Rates'!$B$1='Statewide FY26 Rates'!$B:$B)*('2019-20 Licensed Center Rates'!C$4='Statewide FY26 Rates'!$D:$D),0))</f>
        <v>43.088170731707315</v>
      </c>
      <c r="R6" s="14">
        <f t="array" ref="R6">INDEX('Statewide FY26 Rates'!$P:$P,MATCH(1,('2019-20 Licensed Center Rates'!$B$1='Statewide FY26 Rates'!$B:$B)*('2019-20 Licensed Center Rates'!D$4='Statewide FY26 Rates'!$D:$D),0))</f>
        <v>43.959146341463423</v>
      </c>
      <c r="S6" s="14">
        <f t="array" ref="S6">INDEX('Statewide FY26 Rates'!$P:$P,MATCH(1,('2019-20 Licensed Center Rates'!$B$1='Statewide FY26 Rates'!$B:$B)*('2019-20 Licensed Center Rates'!E$4='Statewide FY26 Rates'!$D:$D),0))</f>
        <v>44.845853658536583</v>
      </c>
      <c r="T6" s="14">
        <f t="array" ref="T6">INDEX('Statewide FY26 Rates'!$P:$P,MATCH(1,('2019-20 Licensed Center Rates'!$B$1='Statewide FY26 Rates'!$B:$B)*('2019-20 Licensed Center Rates'!F$4='Statewide FY26 Rates'!$D:$D),0))</f>
        <v>43.088170731707315</v>
      </c>
    </row>
    <row r="7" spans="1:20" ht="16.149999999999999" thickBot="1" x14ac:dyDescent="0.55000000000000004">
      <c r="A7" s="13" t="s">
        <v>224</v>
      </c>
      <c r="B7" s="14">
        <f t="array" ref="B7">INDEX('Statewide FY26 Rates'!$K:$K,MATCH(1,('2019-20 Licensed Center Rates'!$B$1='Statewide FY26 Rates'!$B:$B)*('2019-20 Licensed Center Rates'!B$4='Statewide FY26 Rates'!$D:$D),0))</f>
        <v>42.6</v>
      </c>
      <c r="C7" s="14">
        <f t="array" ref="C7">INDEX('Statewide FY26 Rates'!$K:$K,MATCH(1,('2019-20 Licensed Center Rates'!$B$1='Statewide FY26 Rates'!$B:$B)*('2019-20 Licensed Center Rates'!C$4='Statewide FY26 Rates'!$D:$D),0))</f>
        <v>44.739999999999995</v>
      </c>
      <c r="D7" s="14">
        <f t="array" ref="D7">INDEX('Statewide FY26 Rates'!$K:$K,MATCH(1,('2019-20 Licensed Center Rates'!$B$1='Statewide FY26 Rates'!$B:$B)*('2019-20 Licensed Center Rates'!D$4='Statewide FY26 Rates'!$D:$D),0))</f>
        <v>45.644999999999996</v>
      </c>
      <c r="E7" s="14">
        <f t="array" ref="E7">INDEX('Statewide FY26 Rates'!$K:$K,MATCH(1,('2019-20 Licensed Center Rates'!$B$1='Statewide FY26 Rates'!$B:$B)*('2019-20 Licensed Center Rates'!E$4='Statewide FY26 Rates'!$D:$D),0))</f>
        <v>46.564999999999998</v>
      </c>
      <c r="F7" s="14">
        <f t="array" ref="F7">INDEX('Statewide FY26 Rates'!$K:$K,MATCH(1,('2019-20 Licensed Center Rates'!$B$1='Statewide FY26 Rates'!$B:$B)*('2019-20 Licensed Center Rates'!F$4='Statewide FY26 Rates'!$D:$D),0))</f>
        <v>44.739999999999995</v>
      </c>
      <c r="H7" s="13" t="s">
        <v>224</v>
      </c>
      <c r="I7" s="14">
        <f t="array" ref="I7">INDEX('Statewide FY26 Rates'!$L:$L,MATCH(1,('2019-20 Licensed Center Rates'!$B$1='Statewide FY26 Rates'!$B:$B)*('2019-20 Licensed Center Rates'!B$4='Statewide FY26 Rates'!$D:$D),0))</f>
        <v>36.4</v>
      </c>
      <c r="J7" s="14">
        <f t="array" ref="J7">INDEX('Statewide FY26 Rates'!$L:$L,MATCH(1,('2019-20 Licensed Center Rates'!$B$1='Statewide FY26 Rates'!$B:$B)*('2019-20 Licensed Center Rates'!C$4='Statewide FY26 Rates'!$D:$D),0))</f>
        <v>38.230000000000004</v>
      </c>
      <c r="K7" s="14">
        <f t="array" ref="K7">INDEX('Statewide FY26 Rates'!$L:$L,MATCH(1,('2019-20 Licensed Center Rates'!$B$1='Statewide FY26 Rates'!$B:$B)*('2019-20 Licensed Center Rates'!D$4='Statewide FY26 Rates'!$D:$D),0))</f>
        <v>39</v>
      </c>
      <c r="L7" s="14">
        <f t="array" ref="L7">INDEX('Statewide FY26 Rates'!$L:$L,MATCH(1,('2019-20 Licensed Center Rates'!$B$1='Statewide FY26 Rates'!$B:$B)*('2019-20 Licensed Center Rates'!E$4='Statewide FY26 Rates'!$D:$D),0))</f>
        <v>39.79</v>
      </c>
      <c r="M7" s="14">
        <f t="array" ref="M7">INDEX('Statewide FY26 Rates'!$L:$L,MATCH(1,('2019-20 Licensed Center Rates'!$B$1='Statewide FY26 Rates'!$B:$B)*('2019-20 Licensed Center Rates'!F$4='Statewide FY26 Rates'!$D:$D),0))</f>
        <v>38.230000000000004</v>
      </c>
      <c r="O7" s="13" t="s">
        <v>224</v>
      </c>
      <c r="P7" s="14">
        <f t="array" ref="P7">INDEX('Statewide FY26 Rates'!$Q:$Q,MATCH(1,('2019-20 Licensed Center Rates'!$B$1='Statewide FY26 Rates'!$B:$B)*('2019-20 Licensed Center Rates'!B$4='Statewide FY26 Rates'!$D:$D),0))</f>
        <v>37.307317073170729</v>
      </c>
      <c r="Q7" s="14">
        <f t="array" ref="Q7">INDEX('Statewide FY26 Rates'!$Q:$Q,MATCH(1,('2019-20 Licensed Center Rates'!$B$1='Statewide FY26 Rates'!$B:$B)*('2019-20 Licensed Center Rates'!C$4='Statewide FY26 Rates'!$D:$D),0))</f>
        <v>39.182682926829273</v>
      </c>
      <c r="R7" s="14">
        <f t="array" ref="R7">INDEX('Statewide FY26 Rates'!$Q:$Q,MATCH(1,('2019-20 Licensed Center Rates'!$B$1='Statewide FY26 Rates'!$B:$B)*('2019-20 Licensed Center Rates'!D$4='Statewide FY26 Rates'!$D:$D),0))</f>
        <v>39.972439024390241</v>
      </c>
      <c r="S7" s="14">
        <f t="array" ref="S7">INDEX('Statewide FY26 Rates'!$Q:$Q,MATCH(1,('2019-20 Licensed Center Rates'!$B$1='Statewide FY26 Rates'!$B:$B)*('2019-20 Licensed Center Rates'!E$4='Statewide FY26 Rates'!$D:$D),0))</f>
        <v>40.781463414634146</v>
      </c>
      <c r="T7" s="14">
        <f t="array" ref="T7">INDEX('Statewide FY26 Rates'!$Q:$Q,MATCH(1,('2019-20 Licensed Center Rates'!$B$1='Statewide FY26 Rates'!$B:$B)*('2019-20 Licensed Center Rates'!F$4='Statewide FY26 Rates'!$D:$D),0))</f>
        <v>39.182682926829273</v>
      </c>
    </row>
    <row r="8" spans="1:20" ht="16.149999999999999" thickBot="1" x14ac:dyDescent="0.55000000000000004">
      <c r="A8" s="13" t="s">
        <v>225</v>
      </c>
      <c r="B8" s="14">
        <f t="array" ref="B8">INDEX('Statewide FY26 Rates'!$M:$M,MATCH(1,('2019-20 Licensed Center Rates'!$B$1='Statewide FY26 Rates'!$B:$B)*('2019-20 Licensed Center Rates'!B$4='Statewide FY26 Rates'!$D:$D),0))</f>
        <v>41</v>
      </c>
      <c r="C8" s="14">
        <f t="array" ref="C8">INDEX('Statewide FY26 Rates'!$M:$M,MATCH(1,('2019-20 Licensed Center Rates'!$B$1='Statewide FY26 Rates'!$B:$B)*('2019-20 Licensed Center Rates'!C$4='Statewide FY26 Rates'!$D:$D),0))</f>
        <v>43.06</v>
      </c>
      <c r="D8" s="14">
        <f t="array" ref="D8">INDEX('Statewide FY26 Rates'!$M:$M,MATCH(1,('2019-20 Licensed Center Rates'!$B$1='Statewide FY26 Rates'!$B:$B)*('2019-20 Licensed Center Rates'!D$4='Statewide FY26 Rates'!$D:$D),0))</f>
        <v>43.93</v>
      </c>
      <c r="E8" s="14">
        <f t="array" ref="E8">INDEX('Statewide FY26 Rates'!$M:$M,MATCH(1,('2019-20 Licensed Center Rates'!$B$1='Statewide FY26 Rates'!$B:$B)*('2019-20 Licensed Center Rates'!E$4='Statewide FY26 Rates'!$D:$D),0))</f>
        <v>44.814999999999998</v>
      </c>
      <c r="F8" s="14">
        <f t="array" ref="F8">INDEX('Statewide FY26 Rates'!$M:$M,MATCH(1,('2019-20 Licensed Center Rates'!$B$1='Statewide FY26 Rates'!$B:$B)*('2019-20 Licensed Center Rates'!F$4='Statewide FY26 Rates'!$D:$D),0))</f>
        <v>43.06</v>
      </c>
      <c r="H8" s="13" t="s">
        <v>225</v>
      </c>
      <c r="I8" s="14">
        <f t="array" ref="I8">INDEX('Statewide FY26 Rates'!$N:$N,MATCH(1,('2019-20 Licensed Center Rates'!$B$1='Statewide FY26 Rates'!$B:$B)*('2019-20 Licensed Center Rates'!B$4='Statewide FY26 Rates'!$D:$D),0))</f>
        <v>34.9</v>
      </c>
      <c r="J8" s="14">
        <f t="array" ref="J8">INDEX('Statewide FY26 Rates'!$N:$N,MATCH(1,('2019-20 Licensed Center Rates'!$B$1='Statewide FY26 Rates'!$B:$B)*('2019-20 Licensed Center Rates'!C$4='Statewide FY26 Rates'!$D:$D),0))</f>
        <v>36.655000000000001</v>
      </c>
      <c r="K8" s="14">
        <f t="array" ref="K8">INDEX('Statewide FY26 Rates'!$N:$N,MATCH(1,('2019-20 Licensed Center Rates'!$B$1='Statewide FY26 Rates'!$B:$B)*('2019-20 Licensed Center Rates'!D$4='Statewide FY26 Rates'!$D:$D),0))</f>
        <v>37.394999999999996</v>
      </c>
      <c r="L8" s="14">
        <f t="array" ref="L8">INDEX('Statewide FY26 Rates'!$N:$N,MATCH(1,('2019-20 Licensed Center Rates'!$B$1='Statewide FY26 Rates'!$B:$B)*('2019-20 Licensed Center Rates'!E$4='Statewide FY26 Rates'!$D:$D),0))</f>
        <v>38.15</v>
      </c>
      <c r="M8" s="14">
        <f t="array" ref="M8">INDEX('Statewide FY26 Rates'!$N:$N,MATCH(1,('2019-20 Licensed Center Rates'!$B$1='Statewide FY26 Rates'!$B:$B)*('2019-20 Licensed Center Rates'!F$4='Statewide FY26 Rates'!$D:$D),0))</f>
        <v>36.655000000000001</v>
      </c>
      <c r="O8" s="13" t="s">
        <v>225</v>
      </c>
      <c r="P8" s="14">
        <f t="array" ref="P8">INDEX('Statewide FY26 Rates'!$R:$R,MATCH(1,('2019-20 Licensed Center Rates'!$B$1='Statewide FY26 Rates'!$B:$B)*('2019-20 Licensed Center Rates'!B$4='Statewide FY26 Rates'!$D:$D),0))</f>
        <v>35.792682926829265</v>
      </c>
      <c r="Q8" s="14">
        <f t="array" ref="Q8">INDEX('Statewide FY26 Rates'!$R:$R,MATCH(1,('2019-20 Licensed Center Rates'!$B$1='Statewide FY26 Rates'!$B:$B)*('2019-20 Licensed Center Rates'!C$4='Statewide FY26 Rates'!$D:$D),0))</f>
        <v>37.592317073170733</v>
      </c>
      <c r="R8" s="14">
        <f t="array" ref="R8">INDEX('Statewide FY26 Rates'!$R:$R,MATCH(1,('2019-20 Licensed Center Rates'!$B$1='Statewide FY26 Rates'!$B:$B)*('2019-20 Licensed Center Rates'!D$4='Statewide FY26 Rates'!$D:$D),0))</f>
        <v>38.351341463414634</v>
      </c>
      <c r="S8" s="14">
        <f t="array" ref="S8">INDEX('Statewide FY26 Rates'!$R:$R,MATCH(1,('2019-20 Licensed Center Rates'!$B$1='Statewide FY26 Rates'!$B:$B)*('2019-20 Licensed Center Rates'!E$4='Statewide FY26 Rates'!$D:$D),0))</f>
        <v>39.125365853658536</v>
      </c>
      <c r="T8" s="14">
        <f t="array" ref="T8">INDEX('Statewide FY26 Rates'!$R:$R,MATCH(1,('2019-20 Licensed Center Rates'!$B$1='Statewide FY26 Rates'!$B:$B)*('2019-20 Licensed Center Rates'!F$4='Statewide FY26 Rates'!$D:$D),0))</f>
        <v>37.592317073170733</v>
      </c>
    </row>
  </sheetData>
  <mergeCells count="3">
    <mergeCell ref="A3:E3"/>
    <mergeCell ref="H3:L3"/>
    <mergeCell ref="O3:S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105047BCD6C7A48959A8674C52E31F8" ma:contentTypeVersion="12" ma:contentTypeDescription="Create a new document." ma:contentTypeScope="" ma:versionID="7af02fd5d98e781339b9c07932464830">
  <xsd:schema xmlns:xsd="http://www.w3.org/2001/XMLSchema" xmlns:xs="http://www.w3.org/2001/XMLSchema" xmlns:p="http://schemas.microsoft.com/office/2006/metadata/properties" xmlns:ns2="dcb4ddbd-0c58-4dc6-b0d7-dc9b18ec0ede" xmlns:ns3="a6eb00f6-950e-4b1d-a526-20303fdc9541" targetNamespace="http://schemas.microsoft.com/office/2006/metadata/properties" ma:root="true" ma:fieldsID="f010889b43fcca6752efa0a9693d9c76" ns2:_="" ns3:_="">
    <xsd:import namespace="dcb4ddbd-0c58-4dc6-b0d7-dc9b18ec0ede"/>
    <xsd:import namespace="a6eb00f6-950e-4b1d-a526-20303fdc95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b4ddbd-0c58-4dc6-b0d7-dc9b18ec0ed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b2870f7a-ebce-4420-99c3-1cd72abed0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eb00f6-950e-4b1d-a526-20303fdc9541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b9f16d9-cce6-432d-9503-2ba988a3b5d5}" ma:internalName="TaxCatchAll" ma:showField="CatchAllData" ma:web="a6eb00f6-950e-4b1d-a526-20303fdc95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6eb00f6-950e-4b1d-a526-20303fdc9541" xsi:nil="true"/>
    <lcf76f155ced4ddcb4097134ff3c332f xmlns="dcb4ddbd-0c58-4dc6-b0d7-dc9b18ec0ed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F054031-ECE1-4D0F-AF95-B7D020CFA0B9}"/>
</file>

<file path=customXml/itemProps2.xml><?xml version="1.0" encoding="utf-8"?>
<ds:datastoreItem xmlns:ds="http://schemas.openxmlformats.org/officeDocument/2006/customXml" ds:itemID="{17CD0543-DAAF-496D-B8EF-8CE8266178A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BF0DA6E-56F3-4065-A0C1-96F8DD0F49ED}">
  <ds:schemaRefs>
    <ds:schemaRef ds:uri="http://schemas.microsoft.com/office/2006/metadata/properties"/>
    <ds:schemaRef ds:uri="http://purl.org/dc/dcmitype/"/>
    <ds:schemaRef ds:uri="898a2591-57e9-4f33-8f67-7e42b2204a6f"/>
    <ds:schemaRef ds:uri="http://purl.org/dc/elements/1.1/"/>
    <ds:schemaRef ds:uri="http://schemas.openxmlformats.org/package/2006/metadata/core-properties"/>
    <ds:schemaRef ds:uri="26ca9034-7a1b-40f8-ad16-2800c2250c9c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Revenue Calculator</vt:lpstr>
      <vt:lpstr>Statewide FY26 Rates</vt:lpstr>
      <vt:lpstr>Workforce Regions</vt:lpstr>
      <vt:lpstr>Calculations</vt:lpstr>
      <vt:lpstr>2019-20 Licensed Center Rates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TWC</dc:creator>
  <cp:keywords/>
  <dc:description/>
  <cp:lastModifiedBy>McKee,Bethany</cp:lastModifiedBy>
  <cp:revision/>
  <dcterms:created xsi:type="dcterms:W3CDTF">2019-11-14T16:55:25Z</dcterms:created>
  <dcterms:modified xsi:type="dcterms:W3CDTF">2025-10-03T18:56:54Z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0x010100C105047BCD6C7A48959A8674C52E31F8</vt:lpwstr>
  </property>
  <property fmtid="{D5CDD505-2E9C-101B-9397-08002B2CF9AE}" pid="3" name="Task Type">
    <vt:lpwstr>Data</vt:lpwstr>
  </property>
  <property fmtid="{D5CDD505-2E9C-101B-9397-08002B2CF9AE}" pid="4" name="Team">
    <vt:lpwstr>Data</vt:lpwstr>
  </property>
  <property fmtid="{D5CDD505-2E9C-101B-9397-08002B2CF9AE}" pid="5" name="Task Priority">
    <vt:lpwstr>2 - High</vt:lpwstr>
  </property>
  <property fmtid="{D5CDD505-2E9C-101B-9397-08002B2CF9AE}" pid="6" name="Final Due Date">
    <vt:filetime>2025-10-03T05:00:00Z</vt:filetime>
  </property>
  <property fmtid="{D5CDD505-2E9C-101B-9397-08002B2CF9AE}" pid="7" name="Start Date">
    <vt:filetime>2025-09-30T05:00:00Z</vt:filetime>
  </property>
  <property fmtid="{D5CDD505-2E9C-101B-9397-08002B2CF9AE}" pid="8" name="TaskStatus">
    <vt:lpwstr>2 - In Progress</vt:lpwstr>
  </property>
  <property fmtid="{D5CDD505-2E9C-101B-9397-08002B2CF9AE}" pid="9" name="Approvals">
    <vt:lpwstr/>
  </property>
  <property fmtid="{D5CDD505-2E9C-101B-9397-08002B2CF9AE}" pid="10" name="Document Link">
    <vt:lpwstr/>
  </property>
  <property fmtid="{D5CDD505-2E9C-101B-9397-08002B2CF9AE}" pid="11" name="_docset_NoMedatataSyncRequired">
    <vt:lpwstr>False</vt:lpwstr>
  </property>
  <property fmtid="{D5CDD505-2E9C-101B-9397-08002B2CF9AE}" pid="12" name="_ApprovalAssignedTo">
    <vt:lpwstr/>
  </property>
  <property fmtid="{D5CDD505-2E9C-101B-9397-08002B2CF9AE}" pid="13" name="_ApprovalSentBy">
    <vt:lpwstr/>
  </property>
  <property fmtid="{D5CDD505-2E9C-101B-9397-08002B2CF9AE}" pid="14" name="_ApprovalStatus">
    <vt:i4>0</vt:i4>
  </property>
  <property fmtid="{D5CDD505-2E9C-101B-9397-08002B2CF9AE}" pid="15" name="_ApprovalRespondedBy">
    <vt:lpwstr/>
  </property>
  <property fmtid="{D5CDD505-2E9C-101B-9397-08002B2CF9AE}" pid="16" name="Secondary">
    <vt:lpwstr>3913</vt:lpwstr>
  </property>
  <property fmtid="{D5CDD505-2E9C-101B-9397-08002B2CF9AE}" pid="17" name="AssignedTo">
    <vt:lpwstr>7659</vt:lpwstr>
  </property>
</Properties>
</file>